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30" i="1"/>
  <c r="N29"/>
  <c r="N26"/>
  <c r="N25"/>
  <c r="N24"/>
  <c r="N23" l="1"/>
  <c r="N22"/>
  <c r="N21"/>
  <c r="N20"/>
  <c r="N19"/>
  <c r="N18"/>
  <c r="G82" l="1"/>
  <c r="G83"/>
  <c r="G84"/>
  <c r="G81"/>
  <c r="N13"/>
  <c r="N14"/>
  <c r="N15"/>
  <c r="N16"/>
  <c r="N17"/>
  <c r="I107" l="1"/>
  <c r="H107"/>
  <c r="G107"/>
  <c r="F107"/>
  <c r="E107"/>
  <c r="D107"/>
  <c r="B107"/>
  <c r="I105"/>
  <c r="H105"/>
  <c r="G105"/>
  <c r="F105"/>
  <c r="E105"/>
  <c r="D105"/>
  <c r="B105"/>
  <c r="I103"/>
  <c r="H103"/>
  <c r="G103"/>
  <c r="F103"/>
  <c r="E103"/>
  <c r="D103"/>
  <c r="B103"/>
  <c r="H90"/>
  <c r="I90"/>
  <c r="H88"/>
  <c r="I88"/>
  <c r="H86"/>
  <c r="I86"/>
  <c r="C90"/>
  <c r="D90"/>
  <c r="E90"/>
  <c r="F90"/>
  <c r="C88"/>
  <c r="D88"/>
  <c r="E88"/>
  <c r="F88"/>
  <c r="C86"/>
  <c r="D86"/>
  <c r="E86"/>
  <c r="F86"/>
  <c r="B90"/>
  <c r="B88"/>
  <c r="B86"/>
  <c r="O76"/>
  <c r="P76"/>
  <c r="O74"/>
  <c r="P74"/>
  <c r="O72"/>
  <c r="P72"/>
  <c r="I76"/>
  <c r="I74"/>
  <c r="I72"/>
  <c r="M76"/>
  <c r="L76"/>
  <c r="K76"/>
  <c r="M74"/>
  <c r="L74"/>
  <c r="K74"/>
  <c r="M72"/>
  <c r="L72"/>
  <c r="K72"/>
  <c r="M42"/>
  <c r="M40"/>
  <c r="M38"/>
  <c r="I42"/>
  <c r="I40"/>
  <c r="I38"/>
  <c r="L42"/>
  <c r="K42"/>
  <c r="L40"/>
  <c r="K40"/>
  <c r="L38"/>
  <c r="K38"/>
  <c r="H40"/>
  <c r="H42"/>
  <c r="H38"/>
  <c r="H76"/>
  <c r="H74"/>
  <c r="H72"/>
  <c r="E76"/>
  <c r="E74"/>
  <c r="E72"/>
  <c r="G76"/>
  <c r="G74"/>
  <c r="G72"/>
  <c r="D76"/>
  <c r="D74"/>
  <c r="D72"/>
  <c r="F76"/>
  <c r="F74"/>
  <c r="F72"/>
  <c r="B76"/>
  <c r="B74"/>
  <c r="B72"/>
  <c r="G109" l="1"/>
  <c r="H110"/>
  <c r="H109"/>
  <c r="I110"/>
  <c r="I109"/>
  <c r="D110"/>
  <c r="B109"/>
  <c r="D109"/>
  <c r="E110"/>
  <c r="F110"/>
  <c r="B110"/>
  <c r="E109"/>
  <c r="F109"/>
  <c r="G110"/>
  <c r="D93"/>
  <c r="I93"/>
  <c r="I92"/>
  <c r="B93"/>
  <c r="B92"/>
  <c r="H92"/>
  <c r="C92"/>
  <c r="C93"/>
  <c r="D92"/>
  <c r="E92"/>
  <c r="E93"/>
  <c r="H93"/>
  <c r="F92"/>
  <c r="F93"/>
  <c r="G90"/>
  <c r="G86"/>
  <c r="G88"/>
  <c r="N38"/>
  <c r="N42"/>
  <c r="N40"/>
  <c r="G93" l="1"/>
  <c r="G92"/>
</calcChain>
</file>

<file path=xl/sharedStrings.xml><?xml version="1.0" encoding="utf-8"?>
<sst xmlns="http://schemas.openxmlformats.org/spreadsheetml/2006/main" count="430" uniqueCount="201">
  <si>
    <t>Mo (g)</t>
  </si>
  <si>
    <t>Mf (g)</t>
  </si>
  <si>
    <t>Mp (g)</t>
  </si>
  <si>
    <t>It (Ns)</t>
  </si>
  <si>
    <t>Is (s)</t>
  </si>
  <si>
    <t>fm (g/s)</t>
  </si>
  <si>
    <t>c (m/s)</t>
  </si>
  <si>
    <t>Emed(N)</t>
  </si>
  <si>
    <t>Emax(N)</t>
  </si>
  <si>
    <t>Classe</t>
  </si>
  <si>
    <t>Res (%)</t>
  </si>
  <si>
    <t>Conclusão:</t>
  </si>
  <si>
    <t>classe real do motor</t>
  </si>
  <si>
    <t>TE</t>
  </si>
  <si>
    <t>It</t>
  </si>
  <si>
    <t>impulso total</t>
  </si>
  <si>
    <t>Is</t>
  </si>
  <si>
    <t>impulso específico</t>
  </si>
  <si>
    <t>Emed</t>
  </si>
  <si>
    <t>empuxo médio</t>
  </si>
  <si>
    <t>Emax</t>
  </si>
  <si>
    <t>empuxo máximo</t>
  </si>
  <si>
    <t>Mp</t>
  </si>
  <si>
    <t>De</t>
  </si>
  <si>
    <t>Mo</t>
  </si>
  <si>
    <t>Mf</t>
  </si>
  <si>
    <t>Res</t>
  </si>
  <si>
    <t>c</t>
  </si>
  <si>
    <t>velocidade de ejeção efetiva média dos gases</t>
  </si>
  <si>
    <t>fm</t>
  </si>
  <si>
    <t>fluxo de massa médio de gases</t>
  </si>
  <si>
    <t>massa de resíduos da queima em relação a Mp</t>
  </si>
  <si>
    <t>Grão: tronco de cone</t>
  </si>
  <si>
    <t>Tipo</t>
  </si>
  <si>
    <t>TR</t>
  </si>
  <si>
    <t>Krista K e açúcar comum</t>
  </si>
  <si>
    <t>Tubo</t>
  </si>
  <si>
    <t>Tampa</t>
  </si>
  <si>
    <t>Tubeira</t>
  </si>
  <si>
    <t>Número</t>
  </si>
  <si>
    <t>Data</t>
  </si>
  <si>
    <t>Nome</t>
  </si>
  <si>
    <t>Lg (mm)</t>
  </si>
  <si>
    <t>Estado</t>
  </si>
  <si>
    <t>OK</t>
  </si>
  <si>
    <t>massa de propelente</t>
  </si>
  <si>
    <t>Lg</t>
  </si>
  <si>
    <t>comprimento do grão-propelente</t>
  </si>
  <si>
    <t>Di</t>
  </si>
  <si>
    <t>teste de resistência (sem medida de empuxo)</t>
  </si>
  <si>
    <t>teste estático (com medida de empuxo)</t>
  </si>
  <si>
    <t>Sequência numérica de testes do motor</t>
  </si>
  <si>
    <t>Símbolos</t>
  </si>
  <si>
    <t>e</t>
  </si>
  <si>
    <t>L tubo</t>
  </si>
  <si>
    <t>comprimento nominal do tubo-motor</t>
  </si>
  <si>
    <t>diâmetro interno nominal do tubo-motor</t>
  </si>
  <si>
    <t>diâmetro externo nominal do tubo-motor</t>
  </si>
  <si>
    <t>espessura nominal do tubo-motor</t>
  </si>
  <si>
    <t>L total</t>
  </si>
  <si>
    <t>comprimento total nominal do motor</t>
  </si>
  <si>
    <t>M tubo</t>
  </si>
  <si>
    <t>massa nominal do tubo-motor</t>
  </si>
  <si>
    <t>M tampa</t>
  </si>
  <si>
    <t>massa nominal da tampa</t>
  </si>
  <si>
    <t>M tubeira</t>
  </si>
  <si>
    <t>massa nominal da tubeira</t>
  </si>
  <si>
    <t>M estutura</t>
  </si>
  <si>
    <t>massa nominal da estutura do motor (sem propelente)</t>
  </si>
  <si>
    <t>data do teste</t>
  </si>
  <si>
    <t>denominação do teste</t>
  </si>
  <si>
    <t>tipo de teste</t>
  </si>
  <si>
    <t>número do tubo-motor usado no teste</t>
  </si>
  <si>
    <t>número da tampa usada no teste</t>
  </si>
  <si>
    <t>número da tubeira usada no teste</t>
  </si>
  <si>
    <t>Dgo (mm)</t>
  </si>
  <si>
    <t>Dgo</t>
  </si>
  <si>
    <t>diâmetro médio da garganta da tubeira antes do teste</t>
  </si>
  <si>
    <t>massa total do motor antes do teste</t>
  </si>
  <si>
    <t>Dgf (mm)</t>
  </si>
  <si>
    <t>ro (kg/m3)</t>
  </si>
  <si>
    <t>ro</t>
  </si>
  <si>
    <t>massa específica média estimada do grão-propelente</t>
  </si>
  <si>
    <t>classe do motor segundo padrão NAR</t>
  </si>
  <si>
    <t>massa total do motor após o teste</t>
  </si>
  <si>
    <t>diâmetro médio da garganta da tubeira após o teste</t>
  </si>
  <si>
    <r>
      <t>OK</t>
    </r>
    <r>
      <rPr>
        <sz val="11"/>
        <rFont val="Times New Roman"/>
        <family val="1"/>
      </rPr>
      <t xml:space="preserve"> = sem qualquer anomalia</t>
    </r>
  </si>
  <si>
    <r>
      <t>±</t>
    </r>
    <r>
      <rPr>
        <sz val="11"/>
        <rFont val="Times New Roman"/>
        <family val="1"/>
      </rPr>
      <t xml:space="preserve">  = pequenas anomalias que não comprometem um voo</t>
    </r>
  </si>
  <si>
    <r>
      <t>X</t>
    </r>
    <r>
      <rPr>
        <sz val="11"/>
        <rFont val="Times New Roman"/>
        <family val="1"/>
      </rPr>
      <t xml:space="preserve"> = houve alguma anomalia importante</t>
    </r>
  </si>
  <si>
    <t>Anomalias</t>
  </si>
  <si>
    <t>ejeção da tubeira e/ou tampa, e/ou rompimento do tubo-motor, etc</t>
  </si>
  <si>
    <t>TS</t>
  </si>
  <si>
    <t>teste de sistema (sem medida de empuxo)</t>
  </si>
  <si>
    <t xml:space="preserve"> 3,175 mm = e</t>
  </si>
  <si>
    <t>R=Mp/Mo</t>
  </si>
  <si>
    <t>Observações/Anomalias/Danos</t>
  </si>
  <si>
    <t>LT</t>
  </si>
  <si>
    <t>lançamento (teste dinâmico)</t>
  </si>
  <si>
    <t>R</t>
  </si>
  <si>
    <t>fração do motor com propelente</t>
  </si>
  <si>
    <t>Válido?</t>
  </si>
  <si>
    <t>Se o teste deve ser considerado para avaliar o desempenho do motor</t>
  </si>
  <si>
    <t>Dados de todos os testes</t>
  </si>
  <si>
    <t>Resultados de todos os testes</t>
  </si>
  <si>
    <t>tqe (s)</t>
  </si>
  <si>
    <t>tqe</t>
  </si>
  <si>
    <t>tempo de queima do propelente baseado no empuxo</t>
  </si>
  <si>
    <t>tempo de queima do propelente baseado nas imagens do vídeo</t>
  </si>
  <si>
    <t>tqi</t>
  </si>
  <si>
    <t>tqs</t>
  </si>
  <si>
    <t>tempo de queima do propelente baseado no som do vídeo</t>
  </si>
  <si>
    <t>tqi (s)</t>
  </si>
  <si>
    <t>tqs (s)</t>
  </si>
  <si>
    <t>Mín real abs.</t>
  </si>
  <si>
    <t>Máx real abs.</t>
  </si>
  <si>
    <t>Méd abs.</t>
  </si>
  <si>
    <t>Dados dos testes válidos</t>
  </si>
  <si>
    <t>Min real %</t>
  </si>
  <si>
    <t>Max real %</t>
  </si>
  <si>
    <t>Resultados dos testes válidos</t>
  </si>
  <si>
    <t>Constantes ou dados nominais de referência</t>
  </si>
  <si>
    <t>Propelente: KNSu 65/35 prensado a frio</t>
  </si>
  <si>
    <t>200 mm = L grão-propelente</t>
  </si>
  <si>
    <t>230 mm = L tubo</t>
  </si>
  <si>
    <t>sem</t>
  </si>
  <si>
    <t>não</t>
  </si>
  <si>
    <t>289 mm = L total motor</t>
  </si>
  <si>
    <t>Alma do grão:</t>
  </si>
  <si>
    <t>L = 229,5 mm</t>
  </si>
  <si>
    <t>D1 = 23,74 mm</t>
  </si>
  <si>
    <t>D2 = 26,84 mm</t>
  </si>
  <si>
    <t>Rever dados ro e cabeçalho</t>
  </si>
  <si>
    <t>44,45 mm = De</t>
  </si>
  <si>
    <t>38,10 mm = Di</t>
  </si>
  <si>
    <t>Ignitor: 2 tiras de durex 12x250mm com 1,0 g pólvora e squib</t>
  </si>
  <si>
    <t>195 g = M tubo</t>
  </si>
  <si>
    <t>46 g = M tampa</t>
  </si>
  <si>
    <t>55 g = M tubeira</t>
  </si>
  <si>
    <t xml:space="preserve">  1 g = M 2 o-ring</t>
  </si>
  <si>
    <t>297 g = M total estrutura</t>
  </si>
  <si>
    <t>19 Ago 2018</t>
  </si>
  <si>
    <t>NF-1</t>
  </si>
  <si>
    <t>R7</t>
  </si>
  <si>
    <t>N2</t>
  </si>
  <si>
    <t>D</t>
  </si>
  <si>
    <t>NF-2</t>
  </si>
  <si>
    <t>R10</t>
  </si>
  <si>
    <t>N15</t>
  </si>
  <si>
    <t>R9</t>
  </si>
  <si>
    <t>F</t>
  </si>
  <si>
    <t>sim</t>
  </si>
  <si>
    <t>NF-3</t>
  </si>
  <si>
    <t>R6</t>
  </si>
  <si>
    <t>N11</t>
  </si>
  <si>
    <t>F40</t>
  </si>
  <si>
    <t>02 Set 2018</t>
  </si>
  <si>
    <t>NF-4</t>
  </si>
  <si>
    <t>N1</t>
  </si>
  <si>
    <t>NF-5</t>
  </si>
  <si>
    <t>Relação de testes do motor-foguete NETUNO-F [9 Jul 2019]</t>
  </si>
  <si>
    <t>100 g = M propelente</t>
  </si>
  <si>
    <t>M ignitor = 1,3 g</t>
  </si>
  <si>
    <t>Dg = 11.6 mm</t>
  </si>
  <si>
    <t>07 Set 2018</t>
  </si>
  <si>
    <t>NF-6</t>
  </si>
  <si>
    <t>R11</t>
  </si>
  <si>
    <t>NF-7</t>
  </si>
  <si>
    <t>R4</t>
  </si>
  <si>
    <t>N13</t>
  </si>
  <si>
    <t>03 Out 2018</t>
  </si>
  <si>
    <t>NF-8</t>
  </si>
  <si>
    <t>05 Out 2018</t>
  </si>
  <si>
    <t>NF-9</t>
  </si>
  <si>
    <t>07 Nov 2018</t>
  </si>
  <si>
    <t>NF-10</t>
  </si>
  <si>
    <t>Tubeira ficou presa no tubo-motor</t>
  </si>
  <si>
    <t>±</t>
  </si>
  <si>
    <t>NF-11</t>
  </si>
  <si>
    <t>Carlos H. Marchi; Curitiba, 10 de julho de 2019.</t>
  </si>
  <si>
    <t>15 Jan 2019</t>
  </si>
  <si>
    <t>NF-12</t>
  </si>
  <si>
    <t>R1</t>
  </si>
  <si>
    <t>12 Fev 2019</t>
  </si>
  <si>
    <t>NF-13</t>
  </si>
  <si>
    <t>R13</t>
  </si>
  <si>
    <t>R12</t>
  </si>
  <si>
    <t>07 Abr 2019</t>
  </si>
  <si>
    <t>NF-14</t>
  </si>
  <si>
    <t>01 Mai 2019</t>
  </si>
  <si>
    <t>NF-15</t>
  </si>
  <si>
    <t>NF-16</t>
  </si>
  <si>
    <t>02 Jun 2019</t>
  </si>
  <si>
    <t>NF-17</t>
  </si>
  <si>
    <t>24 Jun 2019</t>
  </si>
  <si>
    <t>NF-18</t>
  </si>
  <si>
    <t>R14</t>
  </si>
  <si>
    <t>N14</t>
  </si>
  <si>
    <t>14 Jul 2019</t>
  </si>
  <si>
    <t>NF-19</t>
  </si>
  <si>
    <t>22 Jul 2019</t>
  </si>
  <si>
    <t>NF-20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</si>
</sst>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5">
    <font>
      <sz val="10"/>
      <name val="Arial"/>
    </font>
    <font>
      <sz val="8"/>
      <name val="Arial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20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4"/>
      <color indexed="3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4"/>
      <color rgb="FF0070C0"/>
      <name val="Times New Roman"/>
      <family val="1"/>
    </font>
    <font>
      <b/>
      <sz val="20"/>
      <color rgb="FF0070C0"/>
      <name val="Times New Roman"/>
      <family val="1"/>
    </font>
    <font>
      <sz val="9"/>
      <name val="Courier New"/>
      <family val="3"/>
    </font>
    <font>
      <sz val="10"/>
      <color rgb="FF0000FF"/>
      <name val="Times New Roman"/>
      <family val="1"/>
    </font>
    <font>
      <sz val="10"/>
      <color rgb="FF0000FF"/>
      <name val="Courier New"/>
      <family val="3"/>
    </font>
    <font>
      <sz val="10"/>
      <name val="Arial"/>
      <family val="2"/>
    </font>
    <font>
      <b/>
      <sz val="11"/>
      <color rgb="FF0000FF"/>
      <name val="Times New Roman"/>
      <family val="1"/>
    </font>
    <font>
      <b/>
      <sz val="11"/>
      <color rgb="FF0000FF"/>
      <name val="Courier New"/>
      <family val="3"/>
    </font>
    <font>
      <sz val="10"/>
      <color rgb="FF0000FF"/>
      <name val="Arial"/>
      <family val="2"/>
    </font>
    <font>
      <b/>
      <sz val="24"/>
      <color rgb="FFFF0000"/>
      <name val="Times New Roman"/>
      <family val="1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0" xfId="0" applyFont="1"/>
    <xf numFmtId="0" fontId="1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18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2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2" fontId="0" fillId="0" borderId="0" xfId="0" applyNumberFormat="1" applyAlignment="1">
      <alignment horizontal="right" vertical="center"/>
    </xf>
    <xf numFmtId="2" fontId="18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2" fontId="21" fillId="0" borderId="1" xfId="0" applyNumberFormat="1" applyFont="1" applyBorder="1" applyAlignment="1">
      <alignment horizontal="left" vertical="center"/>
    </xf>
    <xf numFmtId="2" fontId="21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" fontId="21" fillId="0" borderId="1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/>
    <xf numFmtId="0" fontId="2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2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/>
    <xf numFmtId="2" fontId="18" fillId="0" borderId="2" xfId="0" applyNumberFormat="1" applyFont="1" applyBorder="1" applyAlignment="1">
      <alignment horizontal="right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164" fontId="18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0" fontId="19" fillId="0" borderId="0" xfId="0" applyFont="1" applyBorder="1"/>
    <xf numFmtId="0" fontId="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0" fillId="0" borderId="4" xfId="0" applyBorder="1"/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topLeftCell="A85" workbookViewId="0">
      <selection activeCell="B115" sqref="B115"/>
    </sheetView>
  </sheetViews>
  <sheetFormatPr defaultRowHeight="12.75"/>
  <cols>
    <col min="1" max="1" width="10.5703125" customWidth="1"/>
    <col min="2" max="2" width="14.140625" customWidth="1"/>
    <col min="3" max="3" width="9.85546875" customWidth="1"/>
    <col min="6" max="7" width="12" customWidth="1"/>
    <col min="8" max="8" width="9.85546875" customWidth="1"/>
    <col min="10" max="10" width="10.7109375" customWidth="1"/>
    <col min="11" max="11" width="9.85546875" customWidth="1"/>
    <col min="12" max="12" width="10.42578125" customWidth="1"/>
    <col min="13" max="13" width="11.42578125" customWidth="1"/>
    <col min="14" max="14" width="11.85546875" customWidth="1"/>
  </cols>
  <sheetData>
    <row r="1" spans="1:18" s="1" customFormat="1" ht="24" customHeight="1">
      <c r="A1" s="6" t="s">
        <v>159</v>
      </c>
      <c r="B1" s="7"/>
      <c r="C1" s="7"/>
      <c r="D1" s="7"/>
      <c r="E1" s="7"/>
      <c r="F1" s="7"/>
      <c r="G1" s="7"/>
      <c r="H1" s="7"/>
      <c r="J1" s="90" t="s">
        <v>131</v>
      </c>
      <c r="K1" s="7"/>
      <c r="L1" s="7"/>
      <c r="M1" s="7"/>
      <c r="N1" s="7"/>
      <c r="O1" s="7"/>
      <c r="P1" s="7"/>
      <c r="Q1" s="7"/>
    </row>
    <row r="2" spans="1:18" s="1" customFormat="1" ht="1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s="1" customFormat="1" ht="15" customHeight="1">
      <c r="A3" s="9" t="s">
        <v>120</v>
      </c>
      <c r="B3" s="7"/>
      <c r="C3" s="7"/>
      <c r="D3" s="7"/>
      <c r="E3" s="7"/>
      <c r="F3" s="7"/>
      <c r="G3" s="7" t="s">
        <v>160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1" customFormat="1" ht="7.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s="1" customFormat="1" ht="15" customHeight="1">
      <c r="A5" s="10" t="s">
        <v>133</v>
      </c>
      <c r="B5" s="10"/>
      <c r="C5" s="10" t="s">
        <v>122</v>
      </c>
      <c r="D5" s="10"/>
      <c r="E5" s="7"/>
      <c r="F5" s="7"/>
      <c r="G5" s="10" t="s">
        <v>135</v>
      </c>
      <c r="H5" s="10"/>
      <c r="I5" s="10"/>
      <c r="J5" s="7"/>
      <c r="K5" s="10" t="s">
        <v>32</v>
      </c>
      <c r="L5" s="7"/>
      <c r="M5" s="7"/>
      <c r="N5" s="7"/>
      <c r="O5" s="7"/>
      <c r="P5" s="10" t="s">
        <v>127</v>
      </c>
      <c r="Q5" s="7"/>
    </row>
    <row r="6" spans="1:18" s="1" customFormat="1" ht="15" customHeight="1">
      <c r="A6" s="10" t="s">
        <v>132</v>
      </c>
      <c r="B6" s="10"/>
      <c r="C6" s="10" t="s">
        <v>123</v>
      </c>
      <c r="D6" s="10"/>
      <c r="E6" s="7"/>
      <c r="F6" s="7"/>
      <c r="G6" s="10" t="s">
        <v>136</v>
      </c>
      <c r="H6" s="10"/>
      <c r="I6" s="10"/>
      <c r="J6" s="7"/>
      <c r="K6" s="10" t="s">
        <v>121</v>
      </c>
      <c r="L6" s="7"/>
      <c r="M6" s="7"/>
      <c r="N6" s="7"/>
      <c r="O6" s="7"/>
      <c r="P6" s="10" t="s">
        <v>128</v>
      </c>
      <c r="Q6" s="7"/>
    </row>
    <row r="7" spans="1:18" s="1" customFormat="1" ht="15" customHeight="1">
      <c r="A7" s="10" t="s">
        <v>93</v>
      </c>
      <c r="B7" s="10"/>
      <c r="C7" s="10" t="s">
        <v>126</v>
      </c>
      <c r="D7" s="10"/>
      <c r="E7" s="7"/>
      <c r="F7" s="7"/>
      <c r="G7" s="10" t="s">
        <v>137</v>
      </c>
      <c r="H7" s="10"/>
      <c r="I7" s="10"/>
      <c r="J7" s="7"/>
      <c r="K7" s="10" t="s">
        <v>35</v>
      </c>
      <c r="L7" s="7"/>
      <c r="M7" s="7"/>
      <c r="N7" s="7"/>
      <c r="O7" s="7"/>
      <c r="P7" s="10" t="s">
        <v>129</v>
      </c>
      <c r="Q7" s="7"/>
    </row>
    <row r="8" spans="1:18" s="1" customFormat="1" ht="15" customHeight="1">
      <c r="A8" s="10" t="s">
        <v>134</v>
      </c>
      <c r="B8" s="10"/>
      <c r="C8" s="10"/>
      <c r="D8" s="10"/>
      <c r="E8" s="7"/>
      <c r="F8" s="7"/>
      <c r="G8" s="89" t="s">
        <v>138</v>
      </c>
      <c r="H8" s="10"/>
      <c r="I8" s="10"/>
      <c r="J8" s="7"/>
      <c r="K8" s="10" t="s">
        <v>161</v>
      </c>
      <c r="L8" s="7"/>
      <c r="M8" s="7"/>
      <c r="N8" s="7"/>
      <c r="O8" s="7"/>
      <c r="P8" s="10" t="s">
        <v>130</v>
      </c>
      <c r="Q8" s="7"/>
    </row>
    <row r="9" spans="1:18" s="1" customFormat="1" ht="15" customHeight="1">
      <c r="A9" s="7"/>
      <c r="B9" s="7"/>
      <c r="C9" s="7"/>
      <c r="D9" s="7"/>
      <c r="E9" s="7"/>
      <c r="F9" s="7"/>
      <c r="G9" s="10" t="s">
        <v>139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8" s="1" customFormat="1" ht="24" customHeight="1">
      <c r="A10" s="9" t="s">
        <v>102</v>
      </c>
      <c r="B10" s="7"/>
      <c r="C10" s="7"/>
      <c r="D10" s="7"/>
      <c r="E10" s="7" t="s">
        <v>162</v>
      </c>
      <c r="F10" s="7"/>
      <c r="G10" s="7"/>
      <c r="H10" s="7"/>
      <c r="I10" s="7"/>
      <c r="J10" s="9" t="s">
        <v>102</v>
      </c>
      <c r="K10" s="7"/>
      <c r="L10" s="7"/>
      <c r="M10" s="7"/>
      <c r="N10" s="7"/>
      <c r="O10" s="7"/>
      <c r="P10" s="7"/>
      <c r="Q10" s="7"/>
    </row>
    <row r="11" spans="1:18" s="1" customFormat="1" ht="1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8" s="57" customFormat="1" ht="15" customHeight="1">
      <c r="A12" s="51" t="s">
        <v>39</v>
      </c>
      <c r="B12" s="51" t="s">
        <v>40</v>
      </c>
      <c r="C12" s="51" t="s">
        <v>41</v>
      </c>
      <c r="D12" s="51" t="s">
        <v>33</v>
      </c>
      <c r="E12" s="51" t="s">
        <v>36</v>
      </c>
      <c r="F12" s="51" t="s">
        <v>37</v>
      </c>
      <c r="G12" s="51" t="s">
        <v>38</v>
      </c>
      <c r="H12" s="51" t="s">
        <v>75</v>
      </c>
      <c r="I12" s="52" t="s">
        <v>0</v>
      </c>
      <c r="J12" s="51" t="s">
        <v>41</v>
      </c>
      <c r="K12" s="52" t="s">
        <v>42</v>
      </c>
      <c r="L12" s="52" t="s">
        <v>2</v>
      </c>
      <c r="M12" s="52" t="s">
        <v>80</v>
      </c>
      <c r="N12" s="52" t="s">
        <v>94</v>
      </c>
      <c r="O12" s="53" t="s">
        <v>95</v>
      </c>
      <c r="P12" s="51"/>
      <c r="Q12" s="54"/>
      <c r="R12" s="55"/>
    </row>
    <row r="13" spans="1:18" s="66" customFormat="1" ht="15" customHeight="1">
      <c r="A13" s="100">
        <v>1</v>
      </c>
      <c r="B13" s="101" t="s">
        <v>140</v>
      </c>
      <c r="C13" s="102" t="s">
        <v>141</v>
      </c>
      <c r="D13" s="103" t="s">
        <v>13</v>
      </c>
      <c r="E13" s="104" t="s">
        <v>142</v>
      </c>
      <c r="F13" s="105" t="s">
        <v>143</v>
      </c>
      <c r="G13" s="105" t="s">
        <v>124</v>
      </c>
      <c r="H13" s="106"/>
      <c r="I13" s="107">
        <v>337.3</v>
      </c>
      <c r="J13" s="102" t="s">
        <v>141</v>
      </c>
      <c r="K13" s="108">
        <v>97</v>
      </c>
      <c r="L13" s="108">
        <v>97.6</v>
      </c>
      <c r="M13" s="107"/>
      <c r="N13" s="62">
        <f t="shared" ref="N13:N30" si="0">L13/I13</f>
        <v>0.28935665579602726</v>
      </c>
      <c r="O13" s="109"/>
      <c r="P13" s="110"/>
      <c r="Q13" s="111"/>
      <c r="R13" s="112"/>
    </row>
    <row r="14" spans="1:18" s="66" customFormat="1" ht="15" customHeight="1">
      <c r="A14" s="117">
        <v>2</v>
      </c>
      <c r="B14" s="124" t="s">
        <v>140</v>
      </c>
      <c r="C14" s="33" t="s">
        <v>145</v>
      </c>
      <c r="D14" s="125" t="s">
        <v>13</v>
      </c>
      <c r="E14" s="126" t="s">
        <v>146</v>
      </c>
      <c r="F14" s="127" t="s">
        <v>147</v>
      </c>
      <c r="G14" s="127" t="s">
        <v>148</v>
      </c>
      <c r="H14" s="71">
        <v>11.52</v>
      </c>
      <c r="I14" s="73">
        <v>506.4</v>
      </c>
      <c r="J14" s="33" t="s">
        <v>145</v>
      </c>
      <c r="K14" s="73">
        <v>99.2</v>
      </c>
      <c r="L14" s="72">
        <v>100.1</v>
      </c>
      <c r="M14" s="73"/>
      <c r="N14" s="71">
        <f t="shared" si="0"/>
        <v>0.1976698262243286</v>
      </c>
      <c r="O14" s="128"/>
      <c r="P14" s="85"/>
      <c r="Q14" s="129"/>
      <c r="R14" s="130"/>
    </row>
    <row r="15" spans="1:18" s="66" customFormat="1" ht="15" customHeight="1">
      <c r="A15" s="131">
        <v>3</v>
      </c>
      <c r="B15" s="132" t="s">
        <v>140</v>
      </c>
      <c r="C15" s="74" t="s">
        <v>151</v>
      </c>
      <c r="D15" s="133" t="s">
        <v>13</v>
      </c>
      <c r="E15" s="134" t="s">
        <v>152</v>
      </c>
      <c r="F15" s="135" t="s">
        <v>153</v>
      </c>
      <c r="G15" s="135" t="s">
        <v>148</v>
      </c>
      <c r="H15" s="75">
        <v>11.52</v>
      </c>
      <c r="I15" s="77">
        <v>506.5</v>
      </c>
      <c r="J15" s="74" t="s">
        <v>151</v>
      </c>
      <c r="K15" s="76">
        <v>105.2</v>
      </c>
      <c r="L15" s="76">
        <v>100</v>
      </c>
      <c r="M15" s="77"/>
      <c r="N15" s="75">
        <f t="shared" si="0"/>
        <v>0.19743336623889438</v>
      </c>
      <c r="O15" s="136"/>
      <c r="P15" s="137"/>
      <c r="Q15" s="138"/>
      <c r="R15" s="139"/>
    </row>
    <row r="16" spans="1:18" s="66" customFormat="1" ht="15" customHeight="1">
      <c r="A16" s="117">
        <v>4</v>
      </c>
      <c r="B16" s="124" t="s">
        <v>155</v>
      </c>
      <c r="C16" s="33" t="s">
        <v>156</v>
      </c>
      <c r="D16" s="125" t="s">
        <v>13</v>
      </c>
      <c r="E16" s="126" t="s">
        <v>152</v>
      </c>
      <c r="F16" s="127" t="s">
        <v>157</v>
      </c>
      <c r="G16" s="127" t="s">
        <v>148</v>
      </c>
      <c r="H16" s="71">
        <v>11.52</v>
      </c>
      <c r="I16" s="73">
        <v>499.8</v>
      </c>
      <c r="J16" s="33" t="s">
        <v>156</v>
      </c>
      <c r="K16" s="72">
        <v>98.8</v>
      </c>
      <c r="L16" s="72">
        <v>100</v>
      </c>
      <c r="M16" s="73"/>
      <c r="N16" s="71">
        <f t="shared" si="0"/>
        <v>0.20008003201280511</v>
      </c>
      <c r="O16" s="128"/>
      <c r="P16" s="85"/>
      <c r="Q16" s="129"/>
      <c r="R16" s="130"/>
    </row>
    <row r="17" spans="1:18" s="66" customFormat="1" ht="15" customHeight="1">
      <c r="A17" s="131">
        <v>5</v>
      </c>
      <c r="B17" s="132" t="s">
        <v>155</v>
      </c>
      <c r="C17" s="74" t="s">
        <v>158</v>
      </c>
      <c r="D17" s="133" t="s">
        <v>13</v>
      </c>
      <c r="E17" s="134" t="s">
        <v>142</v>
      </c>
      <c r="F17" s="135" t="s">
        <v>143</v>
      </c>
      <c r="G17" s="135" t="s">
        <v>148</v>
      </c>
      <c r="H17" s="75">
        <v>11.52</v>
      </c>
      <c r="I17" s="77">
        <v>499.1</v>
      </c>
      <c r="J17" s="74" t="s">
        <v>158</v>
      </c>
      <c r="K17" s="76">
        <v>100.3</v>
      </c>
      <c r="L17" s="76">
        <v>100</v>
      </c>
      <c r="M17" s="77"/>
      <c r="N17" s="75">
        <f t="shared" si="0"/>
        <v>0.2003606491685033</v>
      </c>
      <c r="O17" s="136"/>
      <c r="P17" s="137"/>
      <c r="Q17" s="138"/>
      <c r="R17" s="139"/>
    </row>
    <row r="18" spans="1:18" s="66" customFormat="1" ht="15" customHeight="1">
      <c r="A18" s="58">
        <v>6</v>
      </c>
      <c r="B18" s="59" t="s">
        <v>163</v>
      </c>
      <c r="C18" s="31" t="s">
        <v>164</v>
      </c>
      <c r="D18" s="60" t="s">
        <v>96</v>
      </c>
      <c r="E18" s="13" t="s">
        <v>146</v>
      </c>
      <c r="F18" s="61" t="s">
        <v>147</v>
      </c>
      <c r="G18" s="61" t="s">
        <v>165</v>
      </c>
      <c r="H18" s="62">
        <v>11.59</v>
      </c>
      <c r="I18" s="64">
        <v>402.68</v>
      </c>
      <c r="J18" s="31" t="s">
        <v>164</v>
      </c>
      <c r="K18" s="64">
        <v>99.1</v>
      </c>
      <c r="L18" s="64">
        <v>100</v>
      </c>
      <c r="M18" s="63"/>
      <c r="N18" s="62">
        <f t="shared" si="0"/>
        <v>0.24833614780967517</v>
      </c>
      <c r="O18" s="128"/>
      <c r="P18" s="85"/>
      <c r="Q18" s="129"/>
      <c r="R18" s="130"/>
    </row>
    <row r="19" spans="1:18" s="66" customFormat="1" ht="15" customHeight="1">
      <c r="A19" s="91">
        <v>7</v>
      </c>
      <c r="B19" s="145" t="s">
        <v>163</v>
      </c>
      <c r="C19" s="92" t="s">
        <v>166</v>
      </c>
      <c r="D19" s="146" t="s">
        <v>96</v>
      </c>
      <c r="E19" s="147" t="s">
        <v>167</v>
      </c>
      <c r="F19" s="148" t="s">
        <v>168</v>
      </c>
      <c r="G19" s="148" t="s">
        <v>146</v>
      </c>
      <c r="H19" s="149">
        <v>11.59</v>
      </c>
      <c r="I19" s="93">
        <v>399.4</v>
      </c>
      <c r="J19" s="92" t="s">
        <v>166</v>
      </c>
      <c r="K19" s="94">
        <v>98.6</v>
      </c>
      <c r="L19" s="94">
        <v>100</v>
      </c>
      <c r="M19" s="93"/>
      <c r="N19" s="149">
        <f t="shared" si="0"/>
        <v>0.25037556334501754</v>
      </c>
      <c r="O19" s="136"/>
      <c r="P19" s="137"/>
      <c r="Q19" s="138"/>
      <c r="R19" s="139"/>
    </row>
    <row r="20" spans="1:18" s="66" customFormat="1" ht="15" customHeight="1">
      <c r="A20" s="58">
        <v>8</v>
      </c>
      <c r="B20" s="59" t="s">
        <v>169</v>
      </c>
      <c r="C20" s="31" t="s">
        <v>170</v>
      </c>
      <c r="D20" s="60" t="s">
        <v>96</v>
      </c>
      <c r="E20" s="13" t="s">
        <v>152</v>
      </c>
      <c r="F20" s="61" t="s">
        <v>147</v>
      </c>
      <c r="G20" s="61" t="s">
        <v>165</v>
      </c>
      <c r="H20" s="62">
        <v>11.56</v>
      </c>
      <c r="I20" s="63">
        <v>401.6</v>
      </c>
      <c r="J20" s="31" t="s">
        <v>170</v>
      </c>
      <c r="K20" s="64">
        <v>99</v>
      </c>
      <c r="L20" s="64">
        <v>99.5</v>
      </c>
      <c r="M20" s="63"/>
      <c r="N20" s="62">
        <f t="shared" si="0"/>
        <v>0.24775896414342627</v>
      </c>
      <c r="O20" s="128"/>
      <c r="P20" s="85"/>
      <c r="Q20" s="129"/>
      <c r="R20" s="130"/>
    </row>
    <row r="21" spans="1:18" s="66" customFormat="1" ht="15" customHeight="1">
      <c r="A21" s="91">
        <v>9</v>
      </c>
      <c r="B21" s="145" t="s">
        <v>171</v>
      </c>
      <c r="C21" s="92" t="s">
        <v>172</v>
      </c>
      <c r="D21" s="146" t="s">
        <v>96</v>
      </c>
      <c r="E21" s="147" t="s">
        <v>167</v>
      </c>
      <c r="F21" s="148" t="s">
        <v>168</v>
      </c>
      <c r="G21" s="148" t="s">
        <v>146</v>
      </c>
      <c r="H21" s="149">
        <v>11.56</v>
      </c>
      <c r="I21" s="93">
        <v>398.8</v>
      </c>
      <c r="J21" s="92" t="s">
        <v>172</v>
      </c>
      <c r="K21" s="94">
        <v>98.1</v>
      </c>
      <c r="L21" s="94">
        <v>99.9</v>
      </c>
      <c r="M21" s="93"/>
      <c r="N21" s="149">
        <f t="shared" si="0"/>
        <v>0.25050150451354064</v>
      </c>
      <c r="O21" s="136"/>
      <c r="P21" s="137"/>
      <c r="Q21" s="138"/>
      <c r="R21" s="139"/>
    </row>
    <row r="22" spans="1:18" s="66" customFormat="1" ht="15" customHeight="1">
      <c r="A22" s="58">
        <v>10</v>
      </c>
      <c r="B22" s="59" t="s">
        <v>173</v>
      </c>
      <c r="C22" s="31" t="s">
        <v>174</v>
      </c>
      <c r="D22" s="60" t="s">
        <v>96</v>
      </c>
      <c r="E22" s="13" t="s">
        <v>152</v>
      </c>
      <c r="F22" s="61" t="s">
        <v>147</v>
      </c>
      <c r="G22" s="61" t="s">
        <v>165</v>
      </c>
      <c r="H22" s="62">
        <v>11.56</v>
      </c>
      <c r="I22" s="63">
        <v>401.8</v>
      </c>
      <c r="J22" s="31" t="s">
        <v>174</v>
      </c>
      <c r="K22" s="64">
        <v>98.6</v>
      </c>
      <c r="L22" s="64">
        <v>100</v>
      </c>
      <c r="M22" s="63"/>
      <c r="N22" s="62">
        <f t="shared" si="0"/>
        <v>0.24888003982080636</v>
      </c>
      <c r="O22" s="56" t="s">
        <v>175</v>
      </c>
      <c r="P22" s="65"/>
      <c r="Q22" s="67"/>
      <c r="R22" s="150"/>
    </row>
    <row r="23" spans="1:18" s="66" customFormat="1" ht="15" customHeight="1">
      <c r="A23" s="91">
        <v>11</v>
      </c>
      <c r="B23" s="145" t="s">
        <v>173</v>
      </c>
      <c r="C23" s="92" t="s">
        <v>177</v>
      </c>
      <c r="D23" s="146" t="s">
        <v>96</v>
      </c>
      <c r="E23" s="147" t="s">
        <v>167</v>
      </c>
      <c r="F23" s="148" t="s">
        <v>168</v>
      </c>
      <c r="G23" s="148" t="s">
        <v>146</v>
      </c>
      <c r="H23" s="149">
        <v>11.56</v>
      </c>
      <c r="I23" s="93">
        <v>398.8</v>
      </c>
      <c r="J23" s="92" t="s">
        <v>177</v>
      </c>
      <c r="K23" s="94">
        <v>98.1</v>
      </c>
      <c r="L23" s="94">
        <v>100</v>
      </c>
      <c r="M23" s="93"/>
      <c r="N23" s="149">
        <f t="shared" si="0"/>
        <v>0.25075225677031093</v>
      </c>
      <c r="O23" s="151"/>
      <c r="P23" s="95"/>
      <c r="Q23" s="152"/>
      <c r="R23" s="153"/>
    </row>
    <row r="24" spans="1:18" s="66" customFormat="1" ht="15" customHeight="1">
      <c r="A24" s="58">
        <v>12</v>
      </c>
      <c r="B24" s="59" t="s">
        <v>179</v>
      </c>
      <c r="C24" s="31" t="s">
        <v>180</v>
      </c>
      <c r="D24" s="60" t="s">
        <v>96</v>
      </c>
      <c r="E24" s="13" t="s">
        <v>181</v>
      </c>
      <c r="F24" s="61" t="s">
        <v>153</v>
      </c>
      <c r="G24" s="61" t="s">
        <v>146</v>
      </c>
      <c r="H24" s="62">
        <v>11.55</v>
      </c>
      <c r="I24" s="63">
        <v>403.1</v>
      </c>
      <c r="J24" s="31" t="s">
        <v>180</v>
      </c>
      <c r="K24" s="64">
        <v>102.2</v>
      </c>
      <c r="L24" s="64">
        <v>100</v>
      </c>
      <c r="M24" s="63"/>
      <c r="N24" s="62">
        <f t="shared" si="0"/>
        <v>0.24807740014884644</v>
      </c>
      <c r="O24" s="56" t="s">
        <v>175</v>
      </c>
      <c r="P24" s="65"/>
      <c r="Q24" s="67"/>
      <c r="R24" s="150"/>
    </row>
    <row r="25" spans="1:18" s="66" customFormat="1" ht="15" customHeight="1">
      <c r="A25" s="58">
        <v>13</v>
      </c>
      <c r="B25" s="59" t="s">
        <v>182</v>
      </c>
      <c r="C25" s="31" t="s">
        <v>183</v>
      </c>
      <c r="D25" s="60" t="s">
        <v>96</v>
      </c>
      <c r="E25" s="13" t="s">
        <v>184</v>
      </c>
      <c r="F25" s="61" t="s">
        <v>168</v>
      </c>
      <c r="G25" s="61" t="s">
        <v>185</v>
      </c>
      <c r="H25" s="62">
        <v>11.6</v>
      </c>
      <c r="I25" s="63">
        <v>399.3</v>
      </c>
      <c r="J25" s="31" t="s">
        <v>183</v>
      </c>
      <c r="K25" s="64">
        <v>97.5</v>
      </c>
      <c r="L25" s="64">
        <v>100</v>
      </c>
      <c r="M25" s="63"/>
      <c r="N25" s="62">
        <f t="shared" si="0"/>
        <v>0.25043826696719257</v>
      </c>
      <c r="O25" s="56"/>
      <c r="P25" s="65"/>
      <c r="Q25" s="67"/>
      <c r="R25" s="150"/>
    </row>
    <row r="26" spans="1:18" s="66" customFormat="1" ht="15" customHeight="1">
      <c r="A26" s="58">
        <v>14</v>
      </c>
      <c r="B26" s="59" t="s">
        <v>186</v>
      </c>
      <c r="C26" s="31" t="s">
        <v>187</v>
      </c>
      <c r="D26" s="60" t="s">
        <v>13</v>
      </c>
      <c r="E26" s="13" t="s">
        <v>184</v>
      </c>
      <c r="F26" s="61" t="s">
        <v>157</v>
      </c>
      <c r="G26" s="61" t="s">
        <v>184</v>
      </c>
      <c r="H26" s="62">
        <v>11.51</v>
      </c>
      <c r="I26" s="64">
        <v>497</v>
      </c>
      <c r="J26" s="31" t="s">
        <v>187</v>
      </c>
      <c r="K26" s="64">
        <v>99.1</v>
      </c>
      <c r="L26" s="64">
        <v>100</v>
      </c>
      <c r="M26" s="63"/>
      <c r="N26" s="62">
        <f t="shared" si="0"/>
        <v>0.2012072434607646</v>
      </c>
      <c r="O26" s="56"/>
      <c r="P26" s="65"/>
      <c r="Q26" s="67"/>
      <c r="R26" s="150"/>
    </row>
    <row r="27" spans="1:18" s="66" customFormat="1" ht="15" customHeight="1">
      <c r="A27" s="58">
        <v>15</v>
      </c>
      <c r="B27" s="59" t="s">
        <v>188</v>
      </c>
      <c r="C27" s="31" t="s">
        <v>189</v>
      </c>
      <c r="D27" s="60" t="s">
        <v>13</v>
      </c>
      <c r="E27" s="13" t="s">
        <v>165</v>
      </c>
      <c r="F27" s="61" t="s">
        <v>143</v>
      </c>
      <c r="G27" s="61" t="s">
        <v>124</v>
      </c>
      <c r="H27" s="62"/>
      <c r="I27" s="63"/>
      <c r="J27" s="31" t="s">
        <v>189</v>
      </c>
      <c r="K27" s="64">
        <v>97.4</v>
      </c>
      <c r="L27" s="64">
        <v>100</v>
      </c>
      <c r="M27" s="63"/>
      <c r="N27" s="62"/>
      <c r="O27" s="56"/>
      <c r="P27" s="65"/>
      <c r="Q27" s="67"/>
      <c r="R27" s="150"/>
    </row>
    <row r="28" spans="1:18" s="66" customFormat="1" ht="15" customHeight="1">
      <c r="A28" s="58">
        <v>16</v>
      </c>
      <c r="B28" s="59" t="s">
        <v>188</v>
      </c>
      <c r="C28" s="31" t="s">
        <v>190</v>
      </c>
      <c r="D28" s="60" t="s">
        <v>13</v>
      </c>
      <c r="E28" s="13" t="s">
        <v>146</v>
      </c>
      <c r="F28" s="61" t="s">
        <v>157</v>
      </c>
      <c r="G28" s="61" t="s">
        <v>148</v>
      </c>
      <c r="H28" s="62">
        <v>11.53</v>
      </c>
      <c r="I28" s="63"/>
      <c r="J28" s="31" t="s">
        <v>190</v>
      </c>
      <c r="K28" s="64">
        <v>96.2</v>
      </c>
      <c r="L28" s="64">
        <v>100</v>
      </c>
      <c r="M28" s="63"/>
      <c r="N28" s="62"/>
      <c r="O28" s="56"/>
      <c r="P28" s="65"/>
      <c r="Q28" s="67"/>
      <c r="R28" s="150"/>
    </row>
    <row r="29" spans="1:18" s="66" customFormat="1" ht="15" customHeight="1">
      <c r="A29" s="58">
        <v>17</v>
      </c>
      <c r="B29" s="59" t="s">
        <v>191</v>
      </c>
      <c r="C29" s="31" t="s">
        <v>192</v>
      </c>
      <c r="D29" s="60" t="s">
        <v>13</v>
      </c>
      <c r="E29" s="13" t="s">
        <v>184</v>
      </c>
      <c r="F29" s="61" t="s">
        <v>157</v>
      </c>
      <c r="G29" s="61" t="s">
        <v>184</v>
      </c>
      <c r="H29" s="62">
        <v>11.47</v>
      </c>
      <c r="I29" s="63">
        <v>497.4</v>
      </c>
      <c r="J29" s="31" t="s">
        <v>192</v>
      </c>
      <c r="K29" s="64">
        <v>97.6</v>
      </c>
      <c r="L29" s="64">
        <v>100</v>
      </c>
      <c r="M29" s="63"/>
      <c r="N29" s="62">
        <f t="shared" si="0"/>
        <v>0.20104543626859672</v>
      </c>
      <c r="O29" s="56"/>
      <c r="P29" s="65"/>
      <c r="Q29" s="67"/>
      <c r="R29" s="150"/>
    </row>
    <row r="30" spans="1:18" s="66" customFormat="1" ht="15" customHeight="1">
      <c r="A30" s="58">
        <v>18</v>
      </c>
      <c r="B30" s="59" t="s">
        <v>193</v>
      </c>
      <c r="C30" s="31" t="s">
        <v>194</v>
      </c>
      <c r="D30" s="60" t="s">
        <v>96</v>
      </c>
      <c r="E30" s="13" t="s">
        <v>195</v>
      </c>
      <c r="F30" s="61" t="s">
        <v>196</v>
      </c>
      <c r="G30" s="61" t="s">
        <v>142</v>
      </c>
      <c r="H30" s="62">
        <v>12.05</v>
      </c>
      <c r="I30" s="63">
        <v>396.4</v>
      </c>
      <c r="J30" s="31" t="s">
        <v>194</v>
      </c>
      <c r="K30" s="64">
        <v>98</v>
      </c>
      <c r="L30" s="64">
        <v>100</v>
      </c>
      <c r="M30" s="63"/>
      <c r="N30" s="62">
        <f t="shared" si="0"/>
        <v>0.25227043390514631</v>
      </c>
      <c r="O30" s="56"/>
      <c r="P30" s="65"/>
      <c r="Q30" s="67"/>
      <c r="R30" s="150"/>
    </row>
    <row r="31" spans="1:18" s="66" customFormat="1" ht="15" customHeight="1">
      <c r="A31" s="58">
        <v>19</v>
      </c>
      <c r="B31" s="59" t="s">
        <v>197</v>
      </c>
      <c r="C31" s="31" t="s">
        <v>198</v>
      </c>
      <c r="D31" s="60" t="s">
        <v>13</v>
      </c>
      <c r="E31" s="13" t="s">
        <v>184</v>
      </c>
      <c r="F31" s="61" t="s">
        <v>157</v>
      </c>
      <c r="G31" s="61" t="s">
        <v>184</v>
      </c>
      <c r="H31" s="62">
        <v>11.48</v>
      </c>
      <c r="I31" s="63"/>
      <c r="J31" s="31" t="s">
        <v>198</v>
      </c>
      <c r="K31" s="64"/>
      <c r="L31" s="64"/>
      <c r="M31" s="63"/>
      <c r="N31" s="62"/>
      <c r="O31" s="56"/>
      <c r="P31" s="65"/>
      <c r="Q31" s="67"/>
      <c r="R31" s="150"/>
    </row>
    <row r="32" spans="1:18" s="66" customFormat="1" ht="15" customHeight="1">
      <c r="A32" s="161">
        <v>20</v>
      </c>
      <c r="B32" s="164" t="s">
        <v>199</v>
      </c>
      <c r="C32" s="154" t="s">
        <v>200</v>
      </c>
      <c r="D32" s="165" t="s">
        <v>96</v>
      </c>
      <c r="E32" s="166" t="s">
        <v>165</v>
      </c>
      <c r="F32" s="167"/>
      <c r="G32" s="167"/>
      <c r="H32" s="168"/>
      <c r="I32" s="160"/>
      <c r="J32" s="154" t="s">
        <v>200</v>
      </c>
      <c r="K32" s="159"/>
      <c r="L32" s="159"/>
      <c r="M32" s="160"/>
      <c r="N32" s="168"/>
      <c r="O32" s="169"/>
      <c r="P32" s="156"/>
      <c r="Q32" s="170"/>
      <c r="R32" s="171"/>
    </row>
    <row r="33" spans="1:18" s="66" customFormat="1" ht="15" customHeight="1">
      <c r="A33" s="161"/>
      <c r="B33" s="164"/>
      <c r="C33" s="154"/>
      <c r="D33" s="165"/>
      <c r="E33" s="166"/>
      <c r="F33" s="167"/>
      <c r="G33" s="167"/>
      <c r="H33" s="168"/>
      <c r="I33" s="160"/>
      <c r="J33" s="154"/>
      <c r="K33" s="159"/>
      <c r="L33" s="159"/>
      <c r="M33" s="160"/>
      <c r="N33" s="168"/>
      <c r="O33" s="169"/>
      <c r="P33" s="156"/>
      <c r="Q33" s="170"/>
      <c r="R33" s="171"/>
    </row>
    <row r="34" spans="1:18" s="66" customFormat="1" ht="15" customHeight="1">
      <c r="A34" s="161"/>
      <c r="B34" s="164"/>
      <c r="C34" s="154"/>
      <c r="D34" s="165"/>
      <c r="E34" s="166"/>
      <c r="F34" s="167"/>
      <c r="G34" s="167"/>
      <c r="H34" s="168"/>
      <c r="I34" s="160"/>
      <c r="J34" s="154"/>
      <c r="K34" s="159"/>
      <c r="L34" s="159"/>
      <c r="M34" s="160"/>
      <c r="N34" s="168"/>
      <c r="O34" s="169"/>
      <c r="P34" s="156"/>
      <c r="Q34" s="170"/>
      <c r="R34" s="171"/>
    </row>
    <row r="35" spans="1:18" s="66" customFormat="1" ht="15" customHeight="1">
      <c r="A35" s="161"/>
      <c r="B35" s="164"/>
      <c r="C35" s="154"/>
      <c r="D35" s="165"/>
      <c r="E35" s="166"/>
      <c r="F35" s="167"/>
      <c r="G35" s="167"/>
      <c r="H35" s="168"/>
      <c r="I35" s="160"/>
      <c r="J35" s="154"/>
      <c r="K35" s="159"/>
      <c r="L35" s="159"/>
      <c r="M35" s="160"/>
      <c r="N35" s="168"/>
      <c r="O35" s="169"/>
      <c r="P35" s="156"/>
      <c r="Q35" s="170"/>
      <c r="R35" s="171"/>
    </row>
    <row r="36" spans="1:18" s="66" customFormat="1" ht="15" customHeight="1">
      <c r="A36" s="161"/>
      <c r="B36" s="164"/>
      <c r="C36" s="154"/>
      <c r="D36" s="165"/>
      <c r="E36" s="166"/>
      <c r="F36" s="167"/>
      <c r="G36" s="167"/>
      <c r="H36" s="168"/>
      <c r="I36" s="159"/>
      <c r="J36" s="154"/>
      <c r="K36" s="159"/>
      <c r="L36" s="159"/>
      <c r="M36" s="160"/>
      <c r="N36" s="168"/>
      <c r="O36" s="169"/>
      <c r="P36" s="156"/>
      <c r="Q36" s="170"/>
      <c r="R36" s="171"/>
    </row>
    <row r="37" spans="1:18" ht="4.5" customHeight="1">
      <c r="A37" s="19"/>
      <c r="B37" s="20"/>
      <c r="C37" s="21"/>
      <c r="D37" s="21"/>
      <c r="E37" s="17"/>
      <c r="F37" s="17"/>
      <c r="G37" s="17"/>
      <c r="H37" s="14"/>
      <c r="I37" s="14"/>
      <c r="J37" s="14"/>
      <c r="K37" s="14"/>
      <c r="L37" s="14"/>
      <c r="M37" s="17"/>
      <c r="N37" s="17"/>
      <c r="O37" s="17"/>
      <c r="P37" s="17"/>
      <c r="Q37" s="17"/>
    </row>
    <row r="38" spans="1:18" ht="15" customHeight="1">
      <c r="A38" s="7" t="s">
        <v>113</v>
      </c>
      <c r="B38" s="22"/>
      <c r="C38" s="15"/>
      <c r="D38" s="15"/>
      <c r="E38" s="17"/>
      <c r="F38" s="17"/>
      <c r="G38" s="17"/>
      <c r="H38" s="15">
        <f>MIN(H13:H36)</f>
        <v>11.47</v>
      </c>
      <c r="I38" s="18">
        <f>MIN(I13:I36)</f>
        <v>337.3</v>
      </c>
      <c r="J38" s="7" t="s">
        <v>113</v>
      </c>
      <c r="K38" s="18">
        <f>MIN(K13:K36)</f>
        <v>96.2</v>
      </c>
      <c r="L38" s="18">
        <f>MIN(L13:L36)</f>
        <v>97.6</v>
      </c>
      <c r="M38" s="23">
        <f>MIN(M13:M36)</f>
        <v>0</v>
      </c>
      <c r="N38" s="15">
        <f>MIN(N13:N36)</f>
        <v>0.19743336623889438</v>
      </c>
      <c r="O38" s="17"/>
      <c r="P38" s="17"/>
      <c r="Q38" s="17"/>
    </row>
    <row r="39" spans="1:18" ht="4.5" customHeight="1">
      <c r="A39" s="7"/>
      <c r="B39" s="24"/>
      <c r="C39" s="25"/>
      <c r="D39" s="25"/>
      <c r="E39" s="17"/>
      <c r="F39" s="17"/>
      <c r="G39" s="17"/>
      <c r="H39" s="15"/>
      <c r="I39" s="18"/>
      <c r="J39" s="7"/>
      <c r="K39" s="18"/>
      <c r="L39" s="18"/>
      <c r="M39" s="23"/>
      <c r="N39" s="15"/>
      <c r="O39" s="17"/>
      <c r="P39" s="17"/>
      <c r="Q39" s="17"/>
    </row>
    <row r="40" spans="1:18" ht="15" customHeight="1">
      <c r="A40" s="78" t="s">
        <v>115</v>
      </c>
      <c r="B40" s="79"/>
      <c r="C40" s="80"/>
      <c r="D40" s="80"/>
      <c r="E40" s="81"/>
      <c r="F40" s="81"/>
      <c r="G40" s="81"/>
      <c r="H40" s="80">
        <f>AVERAGE(H13:H36)</f>
        <v>11.57</v>
      </c>
      <c r="I40" s="82">
        <f>AVERAGE(I13:I36)</f>
        <v>434.08625000000001</v>
      </c>
      <c r="J40" s="78" t="s">
        <v>115</v>
      </c>
      <c r="K40" s="82">
        <f>AVERAGE(K13:K36)</f>
        <v>98.888888888888886</v>
      </c>
      <c r="L40" s="82">
        <f>AVERAGE(L13:L36)</f>
        <v>99.838888888888889</v>
      </c>
      <c r="M40" s="83" t="e">
        <f>AVERAGE(M13:M36)</f>
        <v>#DIV/0!</v>
      </c>
      <c r="N40" s="80">
        <f>AVERAGE(N13:N36)</f>
        <v>0.23340898666211765</v>
      </c>
      <c r="O40" s="68"/>
      <c r="P40" s="68"/>
      <c r="Q40" s="68"/>
      <c r="R40" s="69"/>
    </row>
    <row r="41" spans="1:18" ht="4.5" customHeight="1">
      <c r="A41" s="7"/>
      <c r="B41" s="22"/>
      <c r="C41" s="15"/>
      <c r="D41" s="15"/>
      <c r="E41" s="17"/>
      <c r="F41" s="17"/>
      <c r="G41" s="17"/>
      <c r="H41" s="15"/>
      <c r="I41" s="18"/>
      <c r="J41" s="7"/>
      <c r="K41" s="18"/>
      <c r="L41" s="18"/>
      <c r="M41" s="23"/>
      <c r="N41" s="15"/>
      <c r="O41" s="17"/>
      <c r="P41" s="17"/>
      <c r="Q41" s="17"/>
    </row>
    <row r="42" spans="1:18" ht="15" customHeight="1">
      <c r="A42" s="7" t="s">
        <v>114</v>
      </c>
      <c r="B42" s="22"/>
      <c r="C42" s="15"/>
      <c r="D42" s="15"/>
      <c r="E42" s="17"/>
      <c r="F42" s="17"/>
      <c r="G42" s="17"/>
      <c r="H42" s="15">
        <f>MAX(H13:H36)</f>
        <v>12.05</v>
      </c>
      <c r="I42" s="18">
        <f>MAX(I13:I36)</f>
        <v>506.5</v>
      </c>
      <c r="J42" s="7" t="s">
        <v>114</v>
      </c>
      <c r="K42" s="18">
        <f>MAX(K13:K36)</f>
        <v>105.2</v>
      </c>
      <c r="L42" s="18">
        <f>MAX(L13:L36)</f>
        <v>100.1</v>
      </c>
      <c r="M42" s="23">
        <f>MAX(M13:M36)</f>
        <v>0</v>
      </c>
      <c r="N42" s="15">
        <f>MAX(N13:N36)</f>
        <v>0.28935665579602726</v>
      </c>
      <c r="O42" s="17"/>
      <c r="P42" s="17"/>
      <c r="Q42" s="17"/>
    </row>
    <row r="43" spans="1:18" ht="15" customHeight="1">
      <c r="A43" s="7"/>
      <c r="B43" s="22"/>
      <c r="C43" s="15"/>
      <c r="D43" s="15"/>
      <c r="E43" s="17"/>
      <c r="F43" s="17"/>
      <c r="G43" s="17"/>
      <c r="H43" s="15"/>
      <c r="I43" s="14"/>
      <c r="J43" s="14"/>
      <c r="K43" s="18"/>
      <c r="L43" s="18"/>
      <c r="M43" s="17"/>
      <c r="N43" s="17"/>
      <c r="O43" s="17"/>
      <c r="P43" s="17"/>
      <c r="Q43" s="17"/>
    </row>
    <row r="44" spans="1:18" ht="24" customHeight="1">
      <c r="A44" s="9" t="s">
        <v>103</v>
      </c>
      <c r="B44" s="22"/>
      <c r="C44" s="15"/>
      <c r="D44" s="15"/>
      <c r="E44" s="17"/>
      <c r="F44" s="17"/>
      <c r="G44" s="17"/>
      <c r="H44" s="15"/>
      <c r="I44" s="14"/>
      <c r="J44" s="9" t="s">
        <v>103</v>
      </c>
      <c r="K44" s="18"/>
      <c r="L44" s="18"/>
      <c r="M44" s="17"/>
      <c r="N44" s="17"/>
      <c r="O44" s="17"/>
      <c r="P44" s="17"/>
      <c r="Q44" s="17"/>
    </row>
    <row r="45" spans="1:18" ht="15" customHeight="1">
      <c r="A45" s="3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8" s="2" customFormat="1" ht="15" customHeight="1">
      <c r="A46" s="51" t="s">
        <v>41</v>
      </c>
      <c r="B46" s="52" t="s">
        <v>3</v>
      </c>
      <c r="C46" s="52" t="s">
        <v>9</v>
      </c>
      <c r="D46" s="52" t="s">
        <v>104</v>
      </c>
      <c r="E46" s="52" t="s">
        <v>4</v>
      </c>
      <c r="F46" s="52" t="s">
        <v>7</v>
      </c>
      <c r="G46" s="52" t="s">
        <v>8</v>
      </c>
      <c r="H46" s="52" t="s">
        <v>6</v>
      </c>
      <c r="I46" s="52" t="s">
        <v>5</v>
      </c>
      <c r="J46" s="51" t="s">
        <v>41</v>
      </c>
      <c r="K46" s="52" t="s">
        <v>1</v>
      </c>
      <c r="L46" s="52" t="s">
        <v>10</v>
      </c>
      <c r="M46" s="52" t="s">
        <v>79</v>
      </c>
      <c r="N46" s="51" t="s">
        <v>43</v>
      </c>
      <c r="O46" s="52" t="s">
        <v>111</v>
      </c>
      <c r="P46" s="52" t="s">
        <v>112</v>
      </c>
      <c r="Q46" s="51" t="s">
        <v>100</v>
      </c>
    </row>
    <row r="47" spans="1:18" ht="15" customHeight="1">
      <c r="A47" s="102" t="s">
        <v>141</v>
      </c>
      <c r="B47" s="113">
        <v>10.1</v>
      </c>
      <c r="C47" s="110" t="s">
        <v>144</v>
      </c>
      <c r="D47" s="114">
        <v>2.4</v>
      </c>
      <c r="E47" s="115">
        <v>10.6</v>
      </c>
      <c r="F47" s="113">
        <v>4.21</v>
      </c>
      <c r="G47" s="113">
        <v>5.0999999999999996</v>
      </c>
      <c r="H47" s="115">
        <v>103.5</v>
      </c>
      <c r="I47" s="113">
        <v>40.65</v>
      </c>
      <c r="J47" s="102" t="s">
        <v>141</v>
      </c>
      <c r="K47" s="107">
        <v>244.4</v>
      </c>
      <c r="L47" s="108">
        <v>4.8</v>
      </c>
      <c r="M47" s="107"/>
      <c r="N47" s="100" t="s">
        <v>44</v>
      </c>
      <c r="O47" s="114"/>
      <c r="P47" s="116"/>
      <c r="Q47" s="110" t="s">
        <v>125</v>
      </c>
    </row>
    <row r="48" spans="1:18" ht="15" customHeight="1">
      <c r="A48" s="33" t="s">
        <v>145</v>
      </c>
      <c r="B48" s="84">
        <v>70.03</v>
      </c>
      <c r="C48" s="85" t="s">
        <v>149</v>
      </c>
      <c r="D48" s="5">
        <v>1.4750000000000001</v>
      </c>
      <c r="E48" s="34">
        <v>71.3</v>
      </c>
      <c r="F48" s="84">
        <v>47.48</v>
      </c>
      <c r="G48" s="84">
        <v>70.8</v>
      </c>
      <c r="H48" s="34">
        <v>699.6</v>
      </c>
      <c r="I48" s="84">
        <v>67.86</v>
      </c>
      <c r="J48" s="33" t="s">
        <v>145</v>
      </c>
      <c r="K48" s="72">
        <v>413</v>
      </c>
      <c r="L48" s="72">
        <v>6.8</v>
      </c>
      <c r="M48" s="73">
        <v>11.52</v>
      </c>
      <c r="N48" s="117" t="s">
        <v>44</v>
      </c>
      <c r="O48" s="5"/>
      <c r="P48" s="118"/>
      <c r="Q48" s="85" t="s">
        <v>150</v>
      </c>
    </row>
    <row r="49" spans="1:17" ht="15" customHeight="1">
      <c r="A49" s="74" t="s">
        <v>151</v>
      </c>
      <c r="B49" s="140">
        <v>64.13</v>
      </c>
      <c r="C49" s="137" t="s">
        <v>149</v>
      </c>
      <c r="D49" s="141">
        <v>1.83</v>
      </c>
      <c r="E49" s="142">
        <v>65.400000000000006</v>
      </c>
      <c r="F49" s="140">
        <v>35.04</v>
      </c>
      <c r="G49" s="140">
        <v>58.61</v>
      </c>
      <c r="H49" s="142">
        <v>641.29999999999995</v>
      </c>
      <c r="I49" s="140">
        <v>54.64</v>
      </c>
      <c r="J49" s="74" t="s">
        <v>151</v>
      </c>
      <c r="K49" s="77">
        <v>414.1</v>
      </c>
      <c r="L49" s="76">
        <v>7.6</v>
      </c>
      <c r="M49" s="77">
        <v>11.52</v>
      </c>
      <c r="N49" s="131" t="s">
        <v>44</v>
      </c>
      <c r="O49" s="141"/>
      <c r="P49" s="143"/>
      <c r="Q49" s="137" t="s">
        <v>150</v>
      </c>
    </row>
    <row r="50" spans="1:17" ht="15" customHeight="1">
      <c r="A50" s="33" t="s">
        <v>156</v>
      </c>
      <c r="B50" s="84">
        <v>64.739999999999995</v>
      </c>
      <c r="C50" s="119" t="s">
        <v>149</v>
      </c>
      <c r="D50" s="5">
        <v>1.675</v>
      </c>
      <c r="E50" s="34">
        <v>66</v>
      </c>
      <c r="F50" s="84">
        <v>38.65</v>
      </c>
      <c r="G50" s="84">
        <v>63.18</v>
      </c>
      <c r="H50" s="34">
        <v>647.4</v>
      </c>
      <c r="I50" s="84">
        <v>59.7</v>
      </c>
      <c r="J50" s="33" t="s">
        <v>156</v>
      </c>
      <c r="K50" s="121">
        <v>407.3</v>
      </c>
      <c r="L50" s="121"/>
      <c r="M50" s="120"/>
      <c r="N50" s="122" t="s">
        <v>44</v>
      </c>
      <c r="O50" s="5"/>
      <c r="P50" s="123"/>
      <c r="Q50" s="119" t="s">
        <v>150</v>
      </c>
    </row>
    <row r="51" spans="1:17" ht="15" customHeight="1">
      <c r="A51" s="74" t="s">
        <v>158</v>
      </c>
      <c r="B51" s="140">
        <v>66.52</v>
      </c>
      <c r="C51" s="137" t="s">
        <v>149</v>
      </c>
      <c r="D51" s="141">
        <v>1.63</v>
      </c>
      <c r="E51" s="142">
        <v>67.8</v>
      </c>
      <c r="F51" s="140">
        <v>40.81</v>
      </c>
      <c r="G51" s="140">
        <v>69.23</v>
      </c>
      <c r="H51" s="142">
        <v>665.2</v>
      </c>
      <c r="I51" s="140">
        <v>61.35</v>
      </c>
      <c r="J51" s="74" t="s">
        <v>158</v>
      </c>
      <c r="K51" s="76">
        <v>406.2</v>
      </c>
      <c r="L51" s="76"/>
      <c r="M51" s="77"/>
      <c r="N51" s="131" t="s">
        <v>44</v>
      </c>
      <c r="O51" s="141"/>
      <c r="P51" s="143"/>
      <c r="Q51" s="137" t="s">
        <v>150</v>
      </c>
    </row>
    <row r="52" spans="1:17" ht="15" customHeight="1">
      <c r="A52" s="31" t="s">
        <v>164</v>
      </c>
      <c r="B52" s="21"/>
      <c r="C52" s="65"/>
      <c r="D52" s="3"/>
      <c r="E52" s="32"/>
      <c r="F52" s="21"/>
      <c r="G52" s="21"/>
      <c r="H52" s="32"/>
      <c r="I52" s="21"/>
      <c r="J52" s="31" t="s">
        <v>164</v>
      </c>
      <c r="K52" s="64">
        <v>308.8</v>
      </c>
      <c r="L52" s="64">
        <v>6.1</v>
      </c>
      <c r="M52" s="63">
        <v>11.56</v>
      </c>
      <c r="N52" s="58" t="s">
        <v>44</v>
      </c>
      <c r="O52" s="3"/>
      <c r="P52" s="144"/>
      <c r="Q52" s="65" t="s">
        <v>125</v>
      </c>
    </row>
    <row r="53" spans="1:17" ht="15" customHeight="1">
      <c r="A53" s="92" t="s">
        <v>166</v>
      </c>
      <c r="B53" s="96"/>
      <c r="C53" s="95"/>
      <c r="D53" s="97"/>
      <c r="E53" s="98"/>
      <c r="F53" s="96"/>
      <c r="G53" s="96"/>
      <c r="H53" s="98"/>
      <c r="I53" s="96"/>
      <c r="J53" s="92" t="s">
        <v>166</v>
      </c>
      <c r="K53" s="94">
        <v>305.60000000000002</v>
      </c>
      <c r="L53" s="94">
        <v>6.2</v>
      </c>
      <c r="M53" s="93">
        <v>11.56</v>
      </c>
      <c r="N53" s="91" t="s">
        <v>44</v>
      </c>
      <c r="O53" s="97"/>
      <c r="P53" s="99"/>
      <c r="Q53" s="95" t="s">
        <v>125</v>
      </c>
    </row>
    <row r="54" spans="1:17" ht="15" customHeight="1">
      <c r="A54" s="31" t="s">
        <v>170</v>
      </c>
      <c r="B54" s="21"/>
      <c r="C54" s="65"/>
      <c r="D54" s="3"/>
      <c r="E54" s="32"/>
      <c r="F54" s="21"/>
      <c r="G54" s="21"/>
      <c r="H54" s="32"/>
      <c r="I54" s="21"/>
      <c r="J54" s="31" t="s">
        <v>170</v>
      </c>
      <c r="K54" s="64">
        <v>308.3</v>
      </c>
      <c r="L54" s="64">
        <v>6.2</v>
      </c>
      <c r="M54" s="63">
        <v>11.56</v>
      </c>
      <c r="N54" s="58" t="s">
        <v>44</v>
      </c>
      <c r="O54" s="3"/>
      <c r="P54" s="144"/>
      <c r="Q54" s="65" t="s">
        <v>125</v>
      </c>
    </row>
    <row r="55" spans="1:17" ht="15" customHeight="1">
      <c r="A55" s="92" t="s">
        <v>172</v>
      </c>
      <c r="B55" s="96"/>
      <c r="C55" s="95"/>
      <c r="D55" s="97"/>
      <c r="E55" s="98"/>
      <c r="F55" s="96"/>
      <c r="G55" s="96"/>
      <c r="H55" s="98"/>
      <c r="I55" s="96"/>
      <c r="J55" s="92" t="s">
        <v>172</v>
      </c>
      <c r="K55" s="94">
        <v>305</v>
      </c>
      <c r="L55" s="94">
        <v>6.2</v>
      </c>
      <c r="M55" s="93">
        <v>11.56</v>
      </c>
      <c r="N55" s="91" t="s">
        <v>44</v>
      </c>
      <c r="O55" s="97"/>
      <c r="P55" s="99"/>
      <c r="Q55" s="95" t="s">
        <v>125</v>
      </c>
    </row>
    <row r="56" spans="1:17" ht="15" customHeight="1">
      <c r="A56" s="31" t="s">
        <v>174</v>
      </c>
      <c r="B56" s="21"/>
      <c r="C56" s="65"/>
      <c r="D56" s="3"/>
      <c r="E56" s="32"/>
      <c r="F56" s="21"/>
      <c r="G56" s="21"/>
      <c r="H56" s="32"/>
      <c r="I56" s="21"/>
      <c r="J56" s="31" t="s">
        <v>174</v>
      </c>
      <c r="K56" s="64">
        <v>308.89999999999998</v>
      </c>
      <c r="L56" s="64">
        <v>7.1</v>
      </c>
      <c r="M56" s="63">
        <v>11.56</v>
      </c>
      <c r="N56" s="58" t="s">
        <v>176</v>
      </c>
      <c r="O56" s="3"/>
      <c r="P56" s="144"/>
      <c r="Q56" s="65" t="s">
        <v>125</v>
      </c>
    </row>
    <row r="57" spans="1:17" ht="15" customHeight="1">
      <c r="A57" s="92" t="s">
        <v>177</v>
      </c>
      <c r="B57" s="96"/>
      <c r="C57" s="95"/>
      <c r="D57" s="97"/>
      <c r="E57" s="98"/>
      <c r="F57" s="96"/>
      <c r="G57" s="96"/>
      <c r="H57" s="98"/>
      <c r="I57" s="96"/>
      <c r="J57" s="92" t="s">
        <v>177</v>
      </c>
      <c r="K57" s="94">
        <v>305</v>
      </c>
      <c r="L57" s="94">
        <v>6.1</v>
      </c>
      <c r="M57" s="93">
        <v>11.55</v>
      </c>
      <c r="N57" s="91" t="s">
        <v>44</v>
      </c>
      <c r="O57" s="97"/>
      <c r="P57" s="99"/>
      <c r="Q57" s="95" t="s">
        <v>125</v>
      </c>
    </row>
    <row r="58" spans="1:17" ht="15" customHeight="1">
      <c r="A58" s="31" t="s">
        <v>180</v>
      </c>
      <c r="B58" s="21"/>
      <c r="C58" s="65"/>
      <c r="D58" s="3"/>
      <c r="E58" s="32"/>
      <c r="F58" s="21"/>
      <c r="G58" s="21"/>
      <c r="H58" s="32"/>
      <c r="I58" s="21"/>
      <c r="J58" s="31" t="s">
        <v>180</v>
      </c>
      <c r="K58" s="64"/>
      <c r="L58" s="64"/>
      <c r="M58" s="63">
        <v>11.58</v>
      </c>
      <c r="N58" s="58" t="s">
        <v>176</v>
      </c>
      <c r="O58" s="3"/>
      <c r="P58" s="144"/>
      <c r="Q58" s="65" t="s">
        <v>125</v>
      </c>
    </row>
    <row r="59" spans="1:17" ht="15" customHeight="1">
      <c r="A59" s="31" t="s">
        <v>183</v>
      </c>
      <c r="B59" s="21"/>
      <c r="C59" s="65"/>
      <c r="D59" s="3"/>
      <c r="E59" s="32"/>
      <c r="F59" s="21"/>
      <c r="G59" s="21"/>
      <c r="H59" s="32"/>
      <c r="I59" s="21"/>
      <c r="J59" s="31" t="s">
        <v>183</v>
      </c>
      <c r="K59" s="64"/>
      <c r="L59" s="64"/>
      <c r="M59" s="63">
        <v>11.62</v>
      </c>
      <c r="N59" s="58" t="s">
        <v>44</v>
      </c>
      <c r="O59" s="3"/>
      <c r="P59" s="144"/>
      <c r="Q59" s="65" t="s">
        <v>125</v>
      </c>
    </row>
    <row r="60" spans="1:17" ht="15" customHeight="1">
      <c r="A60" s="31" t="s">
        <v>187</v>
      </c>
      <c r="B60" s="21"/>
      <c r="C60" s="65"/>
      <c r="D60" s="3"/>
      <c r="E60" s="32"/>
      <c r="F60" s="21"/>
      <c r="G60" s="21"/>
      <c r="H60" s="32"/>
      <c r="I60" s="21"/>
      <c r="J60" s="31" t="s">
        <v>187</v>
      </c>
      <c r="K60" s="64">
        <v>405.1</v>
      </c>
      <c r="L60" s="64">
        <v>8.1</v>
      </c>
      <c r="M60" s="63">
        <v>11.47</v>
      </c>
      <c r="N60" s="58" t="s">
        <v>44</v>
      </c>
      <c r="O60" s="3"/>
      <c r="P60" s="144"/>
      <c r="Q60" s="65"/>
    </row>
    <row r="61" spans="1:17" ht="15" customHeight="1">
      <c r="A61" s="31" t="s">
        <v>189</v>
      </c>
      <c r="B61" s="21"/>
      <c r="C61" s="65"/>
      <c r="D61" s="3"/>
      <c r="E61" s="32"/>
      <c r="F61" s="21"/>
      <c r="G61" s="21"/>
      <c r="H61" s="32"/>
      <c r="I61" s="21"/>
      <c r="J61" s="31" t="s">
        <v>189</v>
      </c>
      <c r="K61" s="64"/>
      <c r="L61" s="64"/>
      <c r="M61" s="63"/>
      <c r="N61" s="58" t="s">
        <v>44</v>
      </c>
      <c r="O61" s="3"/>
      <c r="P61" s="144"/>
      <c r="Q61" s="65" t="s">
        <v>125</v>
      </c>
    </row>
    <row r="62" spans="1:17" ht="15" customHeight="1">
      <c r="A62" s="31" t="s">
        <v>190</v>
      </c>
      <c r="B62" s="21"/>
      <c r="C62" s="65"/>
      <c r="D62" s="3"/>
      <c r="E62" s="32"/>
      <c r="F62" s="21"/>
      <c r="G62" s="21"/>
      <c r="H62" s="32"/>
      <c r="I62" s="21"/>
      <c r="J62" s="31" t="s">
        <v>190</v>
      </c>
      <c r="K62" s="64"/>
      <c r="L62" s="64"/>
      <c r="M62" s="63">
        <v>11.53</v>
      </c>
      <c r="N62" s="58" t="s">
        <v>44</v>
      </c>
      <c r="O62" s="3"/>
      <c r="P62" s="144"/>
      <c r="Q62" s="65"/>
    </row>
    <row r="63" spans="1:17" ht="15" customHeight="1">
      <c r="A63" s="31" t="s">
        <v>192</v>
      </c>
      <c r="B63" s="21"/>
      <c r="C63" s="65"/>
      <c r="D63" s="3"/>
      <c r="E63" s="32"/>
      <c r="F63" s="21"/>
      <c r="G63" s="21"/>
      <c r="H63" s="32"/>
      <c r="I63" s="21"/>
      <c r="J63" s="31" t="s">
        <v>192</v>
      </c>
      <c r="K63" s="64">
        <v>404.7</v>
      </c>
      <c r="L63" s="64">
        <v>7.4</v>
      </c>
      <c r="M63" s="63">
        <v>11.48</v>
      </c>
      <c r="N63" s="58" t="s">
        <v>44</v>
      </c>
      <c r="O63" s="3"/>
      <c r="P63" s="144"/>
      <c r="Q63" s="65"/>
    </row>
    <row r="64" spans="1:17" ht="15" customHeight="1">
      <c r="A64" s="31" t="s">
        <v>194</v>
      </c>
      <c r="B64" s="21"/>
      <c r="C64" s="65"/>
      <c r="D64" s="3"/>
      <c r="E64" s="32"/>
      <c r="F64" s="21"/>
      <c r="G64" s="21"/>
      <c r="H64" s="32"/>
      <c r="I64" s="21"/>
      <c r="J64" s="31" t="s">
        <v>194</v>
      </c>
      <c r="K64" s="64">
        <v>303.39999999999998</v>
      </c>
      <c r="L64" s="64">
        <v>7.1</v>
      </c>
      <c r="M64" s="63">
        <v>12.07</v>
      </c>
      <c r="N64" s="58" t="s">
        <v>44</v>
      </c>
      <c r="O64" s="3"/>
      <c r="P64" s="144"/>
      <c r="Q64" s="65" t="s">
        <v>125</v>
      </c>
    </row>
    <row r="65" spans="1:18" ht="15" customHeight="1">
      <c r="A65" s="31" t="s">
        <v>198</v>
      </c>
      <c r="B65" s="21"/>
      <c r="C65" s="65"/>
      <c r="D65" s="3"/>
      <c r="E65" s="32"/>
      <c r="F65" s="21"/>
      <c r="G65" s="21"/>
      <c r="H65" s="32"/>
      <c r="I65" s="21"/>
      <c r="J65" s="31" t="s">
        <v>198</v>
      </c>
      <c r="K65" s="64"/>
      <c r="L65" s="64"/>
      <c r="M65" s="63"/>
      <c r="N65" s="58"/>
      <c r="O65" s="3"/>
      <c r="P65" s="144"/>
      <c r="Q65" s="65"/>
    </row>
    <row r="66" spans="1:18" ht="15" customHeight="1">
      <c r="A66" s="154" t="s">
        <v>200</v>
      </c>
      <c r="B66" s="155"/>
      <c r="C66" s="156"/>
      <c r="D66" s="157"/>
      <c r="E66" s="158"/>
      <c r="F66" s="155"/>
      <c r="G66" s="155"/>
      <c r="H66" s="158"/>
      <c r="I66" s="155"/>
      <c r="J66" s="154" t="s">
        <v>200</v>
      </c>
      <c r="K66" s="159"/>
      <c r="L66" s="159"/>
      <c r="M66" s="160"/>
      <c r="N66" s="161"/>
      <c r="O66" s="157"/>
      <c r="P66" s="162"/>
      <c r="Q66" s="156"/>
      <c r="R66" s="163"/>
    </row>
    <row r="67" spans="1:18" ht="15" customHeight="1">
      <c r="A67" s="154"/>
      <c r="B67" s="155"/>
      <c r="C67" s="156"/>
      <c r="D67" s="157"/>
      <c r="E67" s="158"/>
      <c r="F67" s="155"/>
      <c r="G67" s="155"/>
      <c r="H67" s="158"/>
      <c r="I67" s="155"/>
      <c r="J67" s="154"/>
      <c r="K67" s="159"/>
      <c r="L67" s="159"/>
      <c r="M67" s="160"/>
      <c r="N67" s="161"/>
      <c r="O67" s="157"/>
      <c r="P67" s="162"/>
      <c r="Q67" s="156"/>
      <c r="R67" s="163"/>
    </row>
    <row r="68" spans="1:18" ht="15" customHeight="1">
      <c r="A68" s="154"/>
      <c r="B68" s="155"/>
      <c r="C68" s="156"/>
      <c r="D68" s="157"/>
      <c r="E68" s="158"/>
      <c r="F68" s="155"/>
      <c r="G68" s="155"/>
      <c r="H68" s="158"/>
      <c r="I68" s="155"/>
      <c r="J68" s="154"/>
      <c r="K68" s="159"/>
      <c r="L68" s="159"/>
      <c r="M68" s="160"/>
      <c r="N68" s="161"/>
      <c r="O68" s="157"/>
      <c r="P68" s="162"/>
      <c r="Q68" s="156"/>
      <c r="R68" s="163"/>
    </row>
    <row r="69" spans="1:18" ht="15" customHeight="1">
      <c r="A69" s="154"/>
      <c r="B69" s="155"/>
      <c r="C69" s="156"/>
      <c r="D69" s="157"/>
      <c r="E69" s="158"/>
      <c r="F69" s="155"/>
      <c r="G69" s="155"/>
      <c r="H69" s="158"/>
      <c r="I69" s="155"/>
      <c r="J69" s="154"/>
      <c r="K69" s="159"/>
      <c r="L69" s="159"/>
      <c r="M69" s="160"/>
      <c r="N69" s="161"/>
      <c r="O69" s="157"/>
      <c r="P69" s="162"/>
      <c r="Q69" s="156"/>
      <c r="R69" s="163"/>
    </row>
    <row r="70" spans="1:18" ht="15" customHeight="1">
      <c r="A70" s="154"/>
      <c r="B70" s="155"/>
      <c r="C70" s="156"/>
      <c r="D70" s="157"/>
      <c r="E70" s="158"/>
      <c r="F70" s="155"/>
      <c r="G70" s="155"/>
      <c r="H70" s="158"/>
      <c r="I70" s="155"/>
      <c r="J70" s="154"/>
      <c r="K70" s="159"/>
      <c r="L70" s="159"/>
      <c r="M70" s="160"/>
      <c r="N70" s="161"/>
      <c r="O70" s="157"/>
      <c r="P70" s="157"/>
      <c r="Q70" s="156"/>
      <c r="R70" s="163"/>
    </row>
    <row r="71" spans="1:18" ht="4.5" customHeight="1">
      <c r="A71" s="30"/>
      <c r="B71" s="21"/>
      <c r="C71" s="16"/>
      <c r="D71" s="21"/>
      <c r="E71" s="32"/>
      <c r="F71" s="21"/>
      <c r="G71" s="21"/>
      <c r="H71" s="32"/>
      <c r="I71" s="21"/>
      <c r="J71" s="17"/>
      <c r="K71" s="17"/>
      <c r="L71" s="17"/>
      <c r="M71" s="17"/>
      <c r="N71" s="17"/>
      <c r="O71" s="35"/>
      <c r="P71" s="35"/>
      <c r="Q71" s="17"/>
    </row>
    <row r="72" spans="1:18" ht="15" customHeight="1">
      <c r="A72" s="7" t="s">
        <v>113</v>
      </c>
      <c r="B72" s="15">
        <f>MIN(B47:B70)</f>
        <v>10.1</v>
      </c>
      <c r="C72" s="16" t="s">
        <v>144</v>
      </c>
      <c r="D72" s="4">
        <f t="shared" ref="D72:I72" si="1">MIN(D47:D70)</f>
        <v>1.4750000000000001</v>
      </c>
      <c r="E72" s="18">
        <f t="shared" si="1"/>
        <v>10.6</v>
      </c>
      <c r="F72" s="15">
        <f t="shared" si="1"/>
        <v>4.21</v>
      </c>
      <c r="G72" s="15">
        <f t="shared" si="1"/>
        <v>5.0999999999999996</v>
      </c>
      <c r="H72" s="18">
        <f t="shared" si="1"/>
        <v>103.5</v>
      </c>
      <c r="I72" s="15">
        <f t="shared" si="1"/>
        <v>40.65</v>
      </c>
      <c r="J72" s="7" t="s">
        <v>113</v>
      </c>
      <c r="K72" s="18">
        <f>MIN(K47:K70)</f>
        <v>244.4</v>
      </c>
      <c r="L72" s="18">
        <f>MIN(L47:L70)</f>
        <v>4.8</v>
      </c>
      <c r="M72" s="15">
        <f>MIN(M47:M70)</f>
        <v>11.47</v>
      </c>
      <c r="N72" s="15"/>
      <c r="O72" s="4">
        <f>MIN(O47:O70)</f>
        <v>0</v>
      </c>
      <c r="P72" s="4">
        <f>MIN(P47:P70)</f>
        <v>0</v>
      </c>
      <c r="Q72" s="17"/>
    </row>
    <row r="73" spans="1:18" ht="3" customHeight="1">
      <c r="A73" s="7"/>
      <c r="B73" s="25"/>
      <c r="C73" s="16"/>
      <c r="D73" s="35"/>
      <c r="E73" s="36"/>
      <c r="F73" s="25"/>
      <c r="G73" s="25"/>
      <c r="H73" s="37"/>
      <c r="I73" s="70"/>
      <c r="J73" s="7"/>
      <c r="K73" s="37"/>
      <c r="L73" s="37"/>
      <c r="M73" s="38"/>
      <c r="N73" s="17"/>
      <c r="O73" s="35"/>
      <c r="P73" s="35"/>
      <c r="Q73" s="17"/>
    </row>
    <row r="74" spans="1:18" ht="15" customHeight="1">
      <c r="A74" s="78" t="s">
        <v>115</v>
      </c>
      <c r="B74" s="80">
        <f>AVERAGE(B47:B70)</f>
        <v>55.103999999999999</v>
      </c>
      <c r="C74" s="86" t="s">
        <v>149</v>
      </c>
      <c r="D74" s="87">
        <f t="shared" ref="D74:I74" si="2">AVERAGE(D47:D70)</f>
        <v>1.802</v>
      </c>
      <c r="E74" s="82">
        <f t="shared" si="2"/>
        <v>56.220000000000006</v>
      </c>
      <c r="F74" s="80">
        <f t="shared" si="2"/>
        <v>33.238</v>
      </c>
      <c r="G74" s="80">
        <f t="shared" si="2"/>
        <v>53.384</v>
      </c>
      <c r="H74" s="82">
        <f t="shared" si="2"/>
        <v>551.4</v>
      </c>
      <c r="I74" s="80">
        <f t="shared" si="2"/>
        <v>56.839999999999996</v>
      </c>
      <c r="J74" s="78" t="s">
        <v>115</v>
      </c>
      <c r="K74" s="82">
        <f>AVERAGE(K47:K70)</f>
        <v>345.7</v>
      </c>
      <c r="L74" s="82">
        <f>AVERAGE(L47:L70)</f>
        <v>6.6416666666666666</v>
      </c>
      <c r="M74" s="80">
        <f>AVERAGE(M47:M70)</f>
        <v>11.581428571428571</v>
      </c>
      <c r="N74" s="80"/>
      <c r="O74" s="87" t="e">
        <f>AVERAGE(O47:O70)</f>
        <v>#DIV/0!</v>
      </c>
      <c r="P74" s="87" t="e">
        <f>AVERAGE(P47:P70)</f>
        <v>#DIV/0!</v>
      </c>
      <c r="Q74" s="81"/>
    </row>
    <row r="75" spans="1:18" ht="3" customHeight="1">
      <c r="A75" s="7"/>
      <c r="B75" s="15"/>
      <c r="C75" s="16"/>
      <c r="D75" s="4"/>
      <c r="E75" s="18"/>
      <c r="F75" s="15"/>
      <c r="G75" s="15"/>
      <c r="H75" s="39"/>
      <c r="I75" s="43"/>
      <c r="J75" s="7"/>
      <c r="K75" s="39"/>
      <c r="L75" s="39"/>
      <c r="M75" s="40"/>
      <c r="N75" s="17"/>
      <c r="O75" s="35"/>
      <c r="P75" s="35"/>
      <c r="Q75" s="17"/>
    </row>
    <row r="76" spans="1:18" ht="15" customHeight="1">
      <c r="A76" s="7" t="s">
        <v>114</v>
      </c>
      <c r="B76" s="15">
        <f>MAX(B47:B70)</f>
        <v>70.03</v>
      </c>
      <c r="C76" s="16" t="s">
        <v>149</v>
      </c>
      <c r="D76" s="4">
        <f t="shared" ref="D76:I76" si="3">MAX(D47:D70)</f>
        <v>2.4</v>
      </c>
      <c r="E76" s="18">
        <f t="shared" si="3"/>
        <v>71.3</v>
      </c>
      <c r="F76" s="15">
        <f t="shared" si="3"/>
        <v>47.48</v>
      </c>
      <c r="G76" s="15">
        <f t="shared" si="3"/>
        <v>70.8</v>
      </c>
      <c r="H76" s="18">
        <f t="shared" si="3"/>
        <v>699.6</v>
      </c>
      <c r="I76" s="15">
        <f t="shared" si="3"/>
        <v>67.86</v>
      </c>
      <c r="J76" s="7" t="s">
        <v>114</v>
      </c>
      <c r="K76" s="18">
        <f>MAX(K47:K70)</f>
        <v>414.1</v>
      </c>
      <c r="L76" s="18">
        <f>MAX(L47:L70)</f>
        <v>8.1</v>
      </c>
      <c r="M76" s="15">
        <f>MAX(M47:M70)</f>
        <v>12.07</v>
      </c>
      <c r="N76" s="15"/>
      <c r="O76" s="4">
        <f>MAX(O47:O70)</f>
        <v>0</v>
      </c>
      <c r="P76" s="4">
        <f>MAX(P47:P70)</f>
        <v>0</v>
      </c>
      <c r="Q76" s="17"/>
    </row>
    <row r="77" spans="1:18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8" ht="18.75">
      <c r="A78" s="9" t="s">
        <v>116</v>
      </c>
      <c r="B78" s="7"/>
      <c r="C78" s="7"/>
      <c r="D78" s="7"/>
      <c r="E78" s="7"/>
      <c r="F78" s="7"/>
      <c r="G78" s="7"/>
      <c r="H78" s="7"/>
      <c r="I78" s="7"/>
      <c r="J78" s="9"/>
      <c r="K78" s="7"/>
      <c r="L78" s="7"/>
      <c r="M78" s="7"/>
      <c r="N78" s="7"/>
      <c r="O78" s="7"/>
      <c r="P78" s="7"/>
      <c r="Q78" s="7"/>
    </row>
    <row r="79" spans="1:18" ht="18.7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8" ht="14.25">
      <c r="A80" s="51" t="s">
        <v>41</v>
      </c>
      <c r="B80" s="52" t="s">
        <v>75</v>
      </c>
      <c r="C80" s="52" t="s">
        <v>0</v>
      </c>
      <c r="D80" s="52" t="s">
        <v>42</v>
      </c>
      <c r="E80" s="52" t="s">
        <v>2</v>
      </c>
      <c r="F80" s="52" t="s">
        <v>80</v>
      </c>
      <c r="G80" s="52" t="s">
        <v>94</v>
      </c>
      <c r="H80" s="52" t="s">
        <v>79</v>
      </c>
      <c r="I80" s="52" t="s">
        <v>10</v>
      </c>
      <c r="J80" s="11"/>
      <c r="K80" s="17"/>
      <c r="L80" s="17"/>
      <c r="M80" s="17"/>
      <c r="N80" s="17"/>
      <c r="O80" s="12"/>
      <c r="P80" s="11"/>
      <c r="Q80" s="7"/>
    </row>
    <row r="81" spans="1:17" ht="13.5">
      <c r="A81" s="33" t="s">
        <v>145</v>
      </c>
      <c r="B81" s="71">
        <v>11.52</v>
      </c>
      <c r="C81" s="72">
        <v>506.4</v>
      </c>
      <c r="D81" s="73">
        <v>99.2</v>
      </c>
      <c r="E81" s="72">
        <v>100.1</v>
      </c>
      <c r="F81" s="73"/>
      <c r="G81" s="71">
        <f>E81/C81</f>
        <v>0.1976698262243286</v>
      </c>
      <c r="H81" s="71">
        <v>11.52</v>
      </c>
      <c r="I81" s="72">
        <v>6.8</v>
      </c>
      <c r="J81" s="33"/>
      <c r="K81" s="17"/>
      <c r="L81" s="17"/>
      <c r="M81" s="17"/>
      <c r="N81" s="17"/>
      <c r="O81" s="7"/>
      <c r="P81" s="16"/>
      <c r="Q81" s="17"/>
    </row>
    <row r="82" spans="1:17" ht="13.5">
      <c r="A82" s="74" t="s">
        <v>151</v>
      </c>
      <c r="B82" s="75">
        <v>11.52</v>
      </c>
      <c r="C82" s="77">
        <v>506.5</v>
      </c>
      <c r="D82" s="76">
        <v>105.2</v>
      </c>
      <c r="E82" s="76">
        <v>100</v>
      </c>
      <c r="F82" s="77"/>
      <c r="G82" s="75">
        <f t="shared" ref="G82:G84" si="4">E82/C82</f>
        <v>0.19743336623889438</v>
      </c>
      <c r="H82" s="75">
        <v>11.52</v>
      </c>
      <c r="I82" s="76">
        <v>7.6</v>
      </c>
      <c r="J82" s="33"/>
      <c r="K82" s="17"/>
      <c r="L82" s="17"/>
      <c r="M82" s="17"/>
      <c r="N82" s="17"/>
      <c r="O82" s="7"/>
      <c r="P82" s="16"/>
      <c r="Q82" s="17"/>
    </row>
    <row r="83" spans="1:17" ht="13.5">
      <c r="A83" s="33" t="s">
        <v>156</v>
      </c>
      <c r="B83" s="71">
        <v>11.52</v>
      </c>
      <c r="C83" s="73">
        <v>499.8</v>
      </c>
      <c r="D83" s="72">
        <v>98.8</v>
      </c>
      <c r="E83" s="72">
        <v>100</v>
      </c>
      <c r="F83" s="73"/>
      <c r="G83" s="71">
        <f t="shared" si="4"/>
        <v>0.20008003201280511</v>
      </c>
      <c r="H83" s="71"/>
      <c r="I83" s="72"/>
      <c r="J83" s="33"/>
      <c r="K83" s="17"/>
      <c r="L83" s="17"/>
      <c r="M83" s="17"/>
      <c r="N83" s="17"/>
      <c r="O83" s="7"/>
      <c r="P83" s="16"/>
      <c r="Q83" s="17"/>
    </row>
    <row r="84" spans="1:17" ht="13.5">
      <c r="A84" s="74" t="s">
        <v>158</v>
      </c>
      <c r="B84" s="75">
        <v>11.52</v>
      </c>
      <c r="C84" s="77">
        <v>499.1</v>
      </c>
      <c r="D84" s="76">
        <v>100.3</v>
      </c>
      <c r="E84" s="76">
        <v>100</v>
      </c>
      <c r="F84" s="77"/>
      <c r="G84" s="75">
        <f t="shared" si="4"/>
        <v>0.2003606491685033</v>
      </c>
      <c r="H84" s="75"/>
      <c r="I84" s="76"/>
      <c r="J84" s="33"/>
      <c r="K84" s="17"/>
      <c r="L84" s="17"/>
      <c r="M84" s="17"/>
      <c r="N84" s="17"/>
      <c r="O84" s="7"/>
      <c r="P84" s="16"/>
      <c r="Q84" s="17"/>
    </row>
    <row r="85" spans="1:17" ht="6" customHeight="1">
      <c r="A85" s="19"/>
      <c r="B85" s="20"/>
      <c r="C85" s="21"/>
      <c r="D85" s="21"/>
      <c r="E85" s="17"/>
      <c r="F85" s="17"/>
      <c r="G85" s="17"/>
      <c r="H85" s="14"/>
      <c r="I85" s="14"/>
      <c r="J85" s="14"/>
      <c r="K85" s="14"/>
      <c r="L85" s="14"/>
      <c r="M85" s="17"/>
      <c r="N85" s="17"/>
      <c r="O85" s="17"/>
      <c r="P85" s="17"/>
      <c r="Q85" s="17"/>
    </row>
    <row r="86" spans="1:17" ht="13.5">
      <c r="A86" s="7" t="s">
        <v>113</v>
      </c>
      <c r="B86" s="15">
        <f t="shared" ref="B86:I86" si="5">MIN(B81:B84)</f>
        <v>11.52</v>
      </c>
      <c r="C86" s="18">
        <f t="shared" si="5"/>
        <v>499.1</v>
      </c>
      <c r="D86" s="18">
        <f t="shared" si="5"/>
        <v>98.8</v>
      </c>
      <c r="E86" s="18">
        <f t="shared" si="5"/>
        <v>100</v>
      </c>
      <c r="F86" s="23">
        <f t="shared" si="5"/>
        <v>0</v>
      </c>
      <c r="G86" s="15">
        <f t="shared" si="5"/>
        <v>0.19743336623889438</v>
      </c>
      <c r="H86" s="15">
        <f t="shared" si="5"/>
        <v>11.52</v>
      </c>
      <c r="I86" s="18">
        <f t="shared" si="5"/>
        <v>6.8</v>
      </c>
      <c r="J86" s="7"/>
      <c r="K86" s="18"/>
      <c r="L86" s="18"/>
      <c r="M86" s="23"/>
      <c r="N86" s="15"/>
      <c r="O86" s="17"/>
      <c r="P86" s="17"/>
      <c r="Q86" s="17"/>
    </row>
    <row r="87" spans="1:17" ht="6" customHeight="1">
      <c r="A87" s="7"/>
      <c r="B87" s="24"/>
      <c r="C87" s="36"/>
      <c r="D87" s="36"/>
      <c r="E87" s="36"/>
      <c r="F87" s="42"/>
      <c r="G87" s="17"/>
      <c r="H87" s="15"/>
      <c r="I87" s="18"/>
      <c r="J87" s="7"/>
      <c r="K87" s="18"/>
      <c r="L87" s="18"/>
      <c r="M87" s="23"/>
      <c r="N87" s="15"/>
      <c r="O87" s="17"/>
      <c r="P87" s="17"/>
      <c r="Q87" s="17"/>
    </row>
    <row r="88" spans="1:17" ht="15.75">
      <c r="A88" s="78" t="s">
        <v>115</v>
      </c>
      <c r="B88" s="80">
        <f t="shared" ref="B88:I88" si="6">AVERAGE(B81:B84)</f>
        <v>11.52</v>
      </c>
      <c r="C88" s="82">
        <f t="shared" si="6"/>
        <v>502.95000000000005</v>
      </c>
      <c r="D88" s="82">
        <f t="shared" si="6"/>
        <v>100.875</v>
      </c>
      <c r="E88" s="82">
        <f t="shared" si="6"/>
        <v>100.02500000000001</v>
      </c>
      <c r="F88" s="83" t="e">
        <f t="shared" si="6"/>
        <v>#DIV/0!</v>
      </c>
      <c r="G88" s="80">
        <f t="shared" si="6"/>
        <v>0.19888596841113285</v>
      </c>
      <c r="H88" s="80">
        <f t="shared" si="6"/>
        <v>11.52</v>
      </c>
      <c r="I88" s="82">
        <f t="shared" si="6"/>
        <v>7.1999999999999993</v>
      </c>
      <c r="J88" s="26"/>
      <c r="K88" s="28"/>
      <c r="L88" s="28"/>
      <c r="M88" s="29"/>
      <c r="N88" s="27"/>
      <c r="O88" s="17"/>
      <c r="P88" s="17"/>
      <c r="Q88" s="17"/>
    </row>
    <row r="89" spans="1:17" ht="6" customHeight="1">
      <c r="A89" s="7"/>
      <c r="B89" s="22"/>
      <c r="C89" s="18"/>
      <c r="D89" s="18"/>
      <c r="E89" s="36"/>
      <c r="F89" s="42"/>
      <c r="G89" s="17"/>
      <c r="H89" s="15"/>
      <c r="I89" s="18"/>
      <c r="J89" s="7"/>
      <c r="K89" s="18"/>
      <c r="L89" s="18"/>
      <c r="M89" s="23"/>
      <c r="N89" s="15"/>
      <c r="O89" s="17"/>
      <c r="P89" s="17"/>
      <c r="Q89" s="17"/>
    </row>
    <row r="90" spans="1:17" ht="13.5">
      <c r="A90" s="7" t="s">
        <v>114</v>
      </c>
      <c r="B90" s="43">
        <f t="shared" ref="B90:I90" si="7">MAX(B81:B84)</f>
        <v>11.52</v>
      </c>
      <c r="C90" s="39">
        <f t="shared" si="7"/>
        <v>506.5</v>
      </c>
      <c r="D90" s="39">
        <f t="shared" si="7"/>
        <v>105.2</v>
      </c>
      <c r="E90" s="39">
        <f t="shared" si="7"/>
        <v>100.1</v>
      </c>
      <c r="F90" s="44">
        <f t="shared" si="7"/>
        <v>0</v>
      </c>
      <c r="G90" s="43">
        <f t="shared" si="7"/>
        <v>0.2003606491685033</v>
      </c>
      <c r="H90" s="43">
        <f t="shared" si="7"/>
        <v>11.52</v>
      </c>
      <c r="I90" s="39">
        <f t="shared" si="7"/>
        <v>7.6</v>
      </c>
      <c r="J90" s="7"/>
      <c r="K90" s="18"/>
      <c r="L90" s="18"/>
      <c r="M90" s="23"/>
      <c r="N90" s="15"/>
      <c r="O90" s="17"/>
      <c r="P90" s="17"/>
      <c r="Q90" s="17"/>
    </row>
    <row r="91" spans="1:17" ht="7.5" customHeight="1">
      <c r="A91" s="41"/>
      <c r="B91" s="4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3.5">
      <c r="A92" s="7" t="s">
        <v>117</v>
      </c>
      <c r="B92" s="18">
        <f>(B86-B88)*100/B88</f>
        <v>0</v>
      </c>
      <c r="C92" s="18">
        <f t="shared" ref="C92:I92" si="8">(C86-C88)*100/C88</f>
        <v>-0.76548364648573863</v>
      </c>
      <c r="D92" s="18">
        <f t="shared" si="8"/>
        <v>-2.0570012391573758</v>
      </c>
      <c r="E92" s="18">
        <f t="shared" si="8"/>
        <v>-2.4993751562115155E-2</v>
      </c>
      <c r="F92" s="18" t="e">
        <f t="shared" si="8"/>
        <v>#DIV/0!</v>
      </c>
      <c r="G92" s="18">
        <f t="shared" si="8"/>
        <v>-0.73036935880548515</v>
      </c>
      <c r="H92" s="18">
        <f t="shared" si="8"/>
        <v>0</v>
      </c>
      <c r="I92" s="18">
        <f t="shared" si="8"/>
        <v>-5.5555555555555483</v>
      </c>
      <c r="J92" s="17"/>
      <c r="K92" s="17"/>
      <c r="L92" s="17"/>
      <c r="M92" s="17"/>
      <c r="N92" s="17"/>
      <c r="O92" s="17"/>
      <c r="P92" s="17"/>
      <c r="Q92" s="17"/>
    </row>
    <row r="93" spans="1:17" ht="13.5">
      <c r="A93" s="7" t="s">
        <v>118</v>
      </c>
      <c r="B93" s="18">
        <f>(B90-B88)*100/B88</f>
        <v>0</v>
      </c>
      <c r="C93" s="18">
        <f t="shared" ref="C93:I93" si="9">(C90-C88)*100/C88</f>
        <v>0.70583557013618736</v>
      </c>
      <c r="D93" s="18">
        <f t="shared" si="9"/>
        <v>4.2874845105328401</v>
      </c>
      <c r="E93" s="18">
        <f t="shared" si="9"/>
        <v>7.4981254686317042E-2</v>
      </c>
      <c r="F93" s="18" t="e">
        <f t="shared" si="9"/>
        <v>#DIV/0!</v>
      </c>
      <c r="G93" s="18">
        <f t="shared" si="9"/>
        <v>0.74147048640556756</v>
      </c>
      <c r="H93" s="18">
        <f t="shared" si="9"/>
        <v>0</v>
      </c>
      <c r="I93" s="18">
        <f t="shared" si="9"/>
        <v>5.5555555555555607</v>
      </c>
      <c r="J93" s="17"/>
      <c r="K93" s="17"/>
      <c r="L93" s="17"/>
      <c r="M93" s="17"/>
      <c r="N93" s="17"/>
      <c r="O93" s="17"/>
      <c r="P93" s="17"/>
      <c r="Q93" s="17"/>
    </row>
    <row r="94" spans="1:17" ht="15">
      <c r="A94" s="41"/>
      <c r="B94" s="4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8.75">
      <c r="A95" s="9" t="s">
        <v>119</v>
      </c>
      <c r="B95" s="22"/>
      <c r="C95" s="15"/>
      <c r="D95" s="15"/>
      <c r="E95" s="17"/>
      <c r="F95" s="17"/>
      <c r="G95" s="17"/>
      <c r="H95" s="15"/>
      <c r="I95" s="14"/>
      <c r="J95" s="17"/>
      <c r="K95" s="17"/>
      <c r="L95" s="17"/>
      <c r="M95" s="17"/>
      <c r="N95" s="17"/>
      <c r="O95" s="17"/>
      <c r="P95" s="17"/>
      <c r="Q95" s="17"/>
    </row>
    <row r="96" spans="1:17" ht="18">
      <c r="A96" s="30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4.25">
      <c r="A97" s="51" t="s">
        <v>41</v>
      </c>
      <c r="B97" s="52" t="s">
        <v>3</v>
      </c>
      <c r="C97" s="52" t="s">
        <v>9</v>
      </c>
      <c r="D97" s="52" t="s">
        <v>104</v>
      </c>
      <c r="E97" s="52" t="s">
        <v>4</v>
      </c>
      <c r="F97" s="52" t="s">
        <v>7</v>
      </c>
      <c r="G97" s="52" t="s">
        <v>8</v>
      </c>
      <c r="H97" s="52" t="s">
        <v>6</v>
      </c>
      <c r="I97" s="52" t="s">
        <v>5</v>
      </c>
      <c r="J97" s="17"/>
      <c r="K97" s="17"/>
      <c r="L97" s="17"/>
      <c r="M97" s="17"/>
      <c r="N97" s="17"/>
      <c r="O97" s="17"/>
      <c r="P97" s="17"/>
      <c r="Q97" s="17"/>
    </row>
    <row r="98" spans="1:17" ht="13.5">
      <c r="A98" s="33" t="s">
        <v>145</v>
      </c>
      <c r="B98" s="84">
        <v>70.03</v>
      </c>
      <c r="C98" s="85" t="s">
        <v>149</v>
      </c>
      <c r="D98" s="5">
        <v>1.4750000000000001</v>
      </c>
      <c r="E98" s="34">
        <v>71.3</v>
      </c>
      <c r="F98" s="84">
        <v>47.48</v>
      </c>
      <c r="G98" s="84">
        <v>70.8</v>
      </c>
      <c r="H98" s="34">
        <v>699.6</v>
      </c>
      <c r="I98" s="84">
        <v>67.86</v>
      </c>
      <c r="J98" s="17"/>
      <c r="K98" s="17"/>
      <c r="L98" s="17"/>
      <c r="M98" s="17"/>
      <c r="N98" s="17"/>
      <c r="O98" s="17"/>
      <c r="P98" s="17"/>
      <c r="Q98" s="17"/>
    </row>
    <row r="99" spans="1:17" ht="13.5">
      <c r="A99" s="74" t="s">
        <v>151</v>
      </c>
      <c r="B99" s="140">
        <v>64.13</v>
      </c>
      <c r="C99" s="137" t="s">
        <v>149</v>
      </c>
      <c r="D99" s="141">
        <v>1.83</v>
      </c>
      <c r="E99" s="142">
        <v>65.400000000000006</v>
      </c>
      <c r="F99" s="140">
        <v>35.04</v>
      </c>
      <c r="G99" s="140">
        <v>58.61</v>
      </c>
      <c r="H99" s="142">
        <v>641.29999999999995</v>
      </c>
      <c r="I99" s="140">
        <v>54.64</v>
      </c>
      <c r="J99" s="17"/>
      <c r="K99" s="17"/>
      <c r="L99" s="17"/>
      <c r="M99" s="17"/>
      <c r="N99" s="17"/>
      <c r="O99" s="17"/>
      <c r="P99" s="17"/>
      <c r="Q99" s="17"/>
    </row>
    <row r="100" spans="1:17" ht="13.5">
      <c r="A100" s="33" t="s">
        <v>156</v>
      </c>
      <c r="B100" s="84">
        <v>64.739999999999995</v>
      </c>
      <c r="C100" s="119" t="s">
        <v>149</v>
      </c>
      <c r="D100" s="5">
        <v>1.675</v>
      </c>
      <c r="E100" s="34">
        <v>66</v>
      </c>
      <c r="F100" s="84">
        <v>38.65</v>
      </c>
      <c r="G100" s="84">
        <v>63.18</v>
      </c>
      <c r="H100" s="34">
        <v>647.4</v>
      </c>
      <c r="I100" s="84">
        <v>59.7</v>
      </c>
      <c r="J100" s="17"/>
      <c r="K100" s="17"/>
      <c r="L100" s="17"/>
      <c r="M100" s="17"/>
      <c r="N100" s="17"/>
      <c r="O100" s="17"/>
      <c r="P100" s="17"/>
      <c r="Q100" s="17"/>
    </row>
    <row r="101" spans="1:17" ht="13.5">
      <c r="A101" s="74" t="s">
        <v>158</v>
      </c>
      <c r="B101" s="140">
        <v>66.52</v>
      </c>
      <c r="C101" s="137" t="s">
        <v>149</v>
      </c>
      <c r="D101" s="141">
        <v>1.63</v>
      </c>
      <c r="E101" s="142">
        <v>67.8</v>
      </c>
      <c r="F101" s="140">
        <v>40.81</v>
      </c>
      <c r="G101" s="140">
        <v>69.23</v>
      </c>
      <c r="H101" s="142">
        <v>665.2</v>
      </c>
      <c r="I101" s="140">
        <v>61.35</v>
      </c>
      <c r="J101" s="17"/>
      <c r="K101" s="17"/>
      <c r="L101" s="17"/>
      <c r="M101" s="17"/>
      <c r="N101" s="17"/>
      <c r="O101" s="17"/>
      <c r="P101" s="17"/>
      <c r="Q101" s="17"/>
    </row>
    <row r="102" spans="1:17" ht="6" customHeight="1">
      <c r="A102" s="30"/>
      <c r="B102" s="32"/>
      <c r="C102" s="16"/>
      <c r="D102" s="21"/>
      <c r="E102" s="32"/>
      <c r="F102" s="32"/>
      <c r="G102" s="32"/>
      <c r="H102" s="50"/>
      <c r="I102" s="32"/>
      <c r="J102" s="17"/>
      <c r="K102" s="17"/>
      <c r="L102" s="17"/>
      <c r="M102" s="17"/>
      <c r="N102" s="17"/>
      <c r="O102" s="17"/>
      <c r="P102" s="17"/>
      <c r="Q102" s="17"/>
    </row>
    <row r="103" spans="1:17" ht="13.5">
      <c r="A103" s="7" t="s">
        <v>113</v>
      </c>
      <c r="B103" s="15">
        <f>MIN(B98:B100)</f>
        <v>64.13</v>
      </c>
      <c r="C103" s="16" t="s">
        <v>149</v>
      </c>
      <c r="D103" s="4">
        <f t="shared" ref="D103:I103" si="10">MIN(D98:D100)</f>
        <v>1.4750000000000001</v>
      </c>
      <c r="E103" s="18">
        <f t="shared" si="10"/>
        <v>65.400000000000006</v>
      </c>
      <c r="F103" s="15">
        <f t="shared" si="10"/>
        <v>35.04</v>
      </c>
      <c r="G103" s="15">
        <f t="shared" si="10"/>
        <v>58.61</v>
      </c>
      <c r="H103" s="18">
        <f t="shared" si="10"/>
        <v>641.29999999999995</v>
      </c>
      <c r="I103" s="15">
        <f t="shared" si="10"/>
        <v>54.64</v>
      </c>
      <c r="J103" s="17"/>
      <c r="K103" s="17"/>
      <c r="L103" s="17"/>
      <c r="M103" s="17"/>
      <c r="N103" s="17"/>
      <c r="O103" s="17"/>
      <c r="P103" s="17"/>
      <c r="Q103" s="17"/>
    </row>
    <row r="104" spans="1:17" ht="6" customHeight="1">
      <c r="A104" s="7"/>
      <c r="B104" s="25"/>
      <c r="C104" s="16"/>
      <c r="D104" s="35"/>
      <c r="E104" s="36"/>
      <c r="F104" s="25"/>
      <c r="G104" s="25"/>
      <c r="H104" s="37"/>
      <c r="I104" s="70"/>
      <c r="J104" s="17"/>
      <c r="K104" s="17"/>
      <c r="L104" s="17"/>
      <c r="M104" s="17"/>
      <c r="N104" s="17"/>
      <c r="O104" s="17"/>
      <c r="P104" s="17"/>
      <c r="Q104" s="17"/>
    </row>
    <row r="105" spans="1:17" ht="15.75">
      <c r="A105" s="78" t="s">
        <v>115</v>
      </c>
      <c r="B105" s="80">
        <f>AVERAGE(B98:B100)</f>
        <v>66.3</v>
      </c>
      <c r="C105" s="86" t="s">
        <v>149</v>
      </c>
      <c r="D105" s="87">
        <f t="shared" ref="D105:I105" si="11">AVERAGE(D98:D100)</f>
        <v>1.6600000000000001</v>
      </c>
      <c r="E105" s="82">
        <f t="shared" si="11"/>
        <v>67.566666666666663</v>
      </c>
      <c r="F105" s="80">
        <f t="shared" si="11"/>
        <v>40.389999999999993</v>
      </c>
      <c r="G105" s="80">
        <f t="shared" si="11"/>
        <v>64.196666666666673</v>
      </c>
      <c r="H105" s="82">
        <f t="shared" si="11"/>
        <v>662.76666666666677</v>
      </c>
      <c r="I105" s="80">
        <f t="shared" si="11"/>
        <v>60.733333333333327</v>
      </c>
      <c r="J105" s="17"/>
      <c r="K105" s="17"/>
      <c r="L105" s="17"/>
      <c r="M105" s="17"/>
      <c r="N105" s="17"/>
      <c r="O105" s="17"/>
      <c r="P105" s="17"/>
      <c r="Q105" s="17"/>
    </row>
    <row r="106" spans="1:17" ht="6" customHeight="1">
      <c r="A106" s="7"/>
      <c r="B106" s="15"/>
      <c r="C106" s="16"/>
      <c r="D106" s="4"/>
      <c r="E106" s="18"/>
      <c r="F106" s="15"/>
      <c r="G106" s="15"/>
      <c r="H106" s="39"/>
      <c r="I106" s="43"/>
      <c r="J106" s="17"/>
      <c r="K106" s="17"/>
      <c r="L106" s="17"/>
      <c r="M106" s="17"/>
      <c r="N106" s="17"/>
      <c r="O106" s="17"/>
      <c r="P106" s="17"/>
      <c r="Q106" s="17"/>
    </row>
    <row r="107" spans="1:17" ht="13.5">
      <c r="A107" s="7" t="s">
        <v>114</v>
      </c>
      <c r="B107" s="15">
        <f>MAX(B98:B100)</f>
        <v>70.03</v>
      </c>
      <c r="C107" s="16" t="s">
        <v>149</v>
      </c>
      <c r="D107" s="4">
        <f t="shared" ref="D107:I107" si="12">MAX(D98:D100)</f>
        <v>1.83</v>
      </c>
      <c r="E107" s="18">
        <f t="shared" si="12"/>
        <v>71.3</v>
      </c>
      <c r="F107" s="15">
        <f t="shared" si="12"/>
        <v>47.48</v>
      </c>
      <c r="G107" s="15">
        <f t="shared" si="12"/>
        <v>70.8</v>
      </c>
      <c r="H107" s="18">
        <f t="shared" si="12"/>
        <v>699.6</v>
      </c>
      <c r="I107" s="15">
        <f t="shared" si="12"/>
        <v>67.86</v>
      </c>
      <c r="J107" s="17"/>
      <c r="K107" s="17"/>
      <c r="L107" s="17"/>
      <c r="M107" s="17"/>
      <c r="N107" s="17"/>
      <c r="O107" s="17"/>
      <c r="P107" s="17"/>
      <c r="Q107" s="17"/>
    </row>
    <row r="108" spans="1:17" ht="7.5" customHeight="1">
      <c r="A108" s="41"/>
      <c r="B108" s="45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3.5">
      <c r="A109" s="7" t="s">
        <v>117</v>
      </c>
      <c r="B109" s="18">
        <f>(B103-B105)*100/B105</f>
        <v>-3.2730015082956285</v>
      </c>
      <c r="C109" s="18"/>
      <c r="D109" s="18">
        <f t="shared" ref="D109:I109" si="13">(D103-D105)*100/D105</f>
        <v>-11.144578313253016</v>
      </c>
      <c r="E109" s="18">
        <f t="shared" si="13"/>
        <v>-3.2067094227922901</v>
      </c>
      <c r="F109" s="18">
        <f t="shared" si="13"/>
        <v>-13.245852933894517</v>
      </c>
      <c r="G109" s="18">
        <f t="shared" si="13"/>
        <v>-8.7024248403343982</v>
      </c>
      <c r="H109" s="18">
        <f t="shared" si="13"/>
        <v>-3.238947844892643</v>
      </c>
      <c r="I109" s="18">
        <f t="shared" si="13"/>
        <v>-10.032930845225017</v>
      </c>
      <c r="J109" s="17"/>
      <c r="K109" s="17"/>
      <c r="L109" s="17"/>
      <c r="M109" s="17"/>
      <c r="N109" s="17"/>
      <c r="O109" s="17"/>
      <c r="P109" s="17"/>
      <c r="Q109" s="17"/>
    </row>
    <row r="110" spans="1:17" ht="13.5">
      <c r="A110" s="7" t="s">
        <v>118</v>
      </c>
      <c r="B110" s="18">
        <f>(B107-B105)*100/B105</f>
        <v>5.6259426847662208</v>
      </c>
      <c r="C110" s="18"/>
      <c r="D110" s="18">
        <f t="shared" ref="D110:I110" si="14">(D107-D105)*100/D105</f>
        <v>10.240963855421681</v>
      </c>
      <c r="E110" s="18">
        <f t="shared" si="14"/>
        <v>5.5254070054267403</v>
      </c>
      <c r="F110" s="18">
        <f t="shared" si="14"/>
        <v>17.553849962862106</v>
      </c>
      <c r="G110" s="18">
        <f t="shared" si="14"/>
        <v>10.286100005192363</v>
      </c>
      <c r="H110" s="18">
        <f t="shared" si="14"/>
        <v>5.5575114419353095</v>
      </c>
      <c r="I110" s="18">
        <f t="shared" si="14"/>
        <v>11.734357848518123</v>
      </c>
      <c r="J110" s="17"/>
      <c r="K110" s="17"/>
      <c r="L110" s="17"/>
      <c r="M110" s="17"/>
      <c r="N110" s="17"/>
      <c r="O110" s="17"/>
      <c r="P110" s="17"/>
      <c r="Q110" s="17"/>
    </row>
    <row r="111" spans="1:17" ht="15">
      <c r="A111" s="41"/>
      <c r="B111" s="4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30">
      <c r="A112" s="46" t="s">
        <v>11</v>
      </c>
      <c r="B112" s="7"/>
      <c r="C112" s="88" t="s">
        <v>154</v>
      </c>
      <c r="D112" s="7"/>
      <c r="E112" s="48" t="s">
        <v>12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30">
      <c r="A113" s="46"/>
      <c r="B113" s="7"/>
      <c r="C113" s="88"/>
      <c r="D113" s="7"/>
      <c r="E113" s="48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5" customHeight="1">
      <c r="A114" s="46"/>
      <c r="B114" s="7"/>
      <c r="C114" s="47"/>
      <c r="D114" s="7"/>
      <c r="E114" s="48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8.75">
      <c r="A115" s="9" t="s">
        <v>52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5">
      <c r="A117" s="41" t="s">
        <v>48</v>
      </c>
      <c r="B117" s="41" t="s">
        <v>56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5">
      <c r="A118" s="41" t="s">
        <v>23</v>
      </c>
      <c r="B118" s="41" t="s">
        <v>57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5">
      <c r="A119" s="41" t="s">
        <v>53</v>
      </c>
      <c r="B119" s="41" t="s">
        <v>58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5">
      <c r="A120" s="41" t="s">
        <v>54</v>
      </c>
      <c r="B120" s="41" t="s">
        <v>55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5">
      <c r="A121" s="41" t="s">
        <v>59</v>
      </c>
      <c r="B121" s="41" t="s">
        <v>60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5">
      <c r="A122" s="41" t="s">
        <v>61</v>
      </c>
      <c r="B122" s="41" t="s">
        <v>62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5">
      <c r="A123" s="41" t="s">
        <v>63</v>
      </c>
      <c r="B123" s="41" t="s">
        <v>64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5">
      <c r="A124" s="41" t="s">
        <v>65</v>
      </c>
      <c r="B124" s="41" t="s">
        <v>66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5">
      <c r="A125" s="41" t="s">
        <v>67</v>
      </c>
      <c r="B125" s="41" t="s">
        <v>68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5">
      <c r="A126" s="41"/>
      <c r="B126" s="41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5">
      <c r="A127" s="41" t="s">
        <v>39</v>
      </c>
      <c r="B127" s="41" t="s">
        <v>51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5">
      <c r="A128" s="41" t="s">
        <v>40</v>
      </c>
      <c r="B128" s="41" t="s">
        <v>69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5">
      <c r="A129" s="41" t="s">
        <v>41</v>
      </c>
      <c r="B129" s="41" t="s">
        <v>70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5">
      <c r="A130" s="41" t="s">
        <v>33</v>
      </c>
      <c r="B130" s="41" t="s">
        <v>71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5">
      <c r="A131" s="41" t="s">
        <v>91</v>
      </c>
      <c r="B131" s="41" t="s">
        <v>92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5">
      <c r="A132" s="41" t="s">
        <v>34</v>
      </c>
      <c r="B132" s="41" t="s">
        <v>49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5">
      <c r="A133" s="41" t="s">
        <v>13</v>
      </c>
      <c r="B133" s="41" t="s">
        <v>50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5">
      <c r="A134" s="41" t="s">
        <v>96</v>
      </c>
      <c r="B134" s="41" t="s">
        <v>97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5">
      <c r="A135" s="41" t="s">
        <v>36</v>
      </c>
      <c r="B135" s="41" t="s">
        <v>72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5">
      <c r="A136" s="41" t="s">
        <v>37</v>
      </c>
      <c r="B136" s="41" t="s">
        <v>73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5">
      <c r="A137" s="41" t="s">
        <v>38</v>
      </c>
      <c r="B137" s="41" t="s">
        <v>74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5">
      <c r="A138" s="41" t="s">
        <v>76</v>
      </c>
      <c r="B138" s="41" t="s">
        <v>77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">
      <c r="A139" s="41" t="s">
        <v>24</v>
      </c>
      <c r="B139" s="41" t="s">
        <v>78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5">
      <c r="A140" s="41" t="s">
        <v>46</v>
      </c>
      <c r="B140" s="41" t="s">
        <v>47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5">
      <c r="A141" s="41" t="s">
        <v>22</v>
      </c>
      <c r="B141" s="41" t="s">
        <v>45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5">
      <c r="A142" s="41" t="s">
        <v>81</v>
      </c>
      <c r="B142" s="41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5">
      <c r="A143" s="41" t="s">
        <v>98</v>
      </c>
      <c r="B143" s="41" t="s">
        <v>99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5">
      <c r="A144" s="41" t="s">
        <v>100</v>
      </c>
      <c r="B144" s="41" t="s">
        <v>101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5">
      <c r="A145" s="41"/>
      <c r="B145" s="41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5">
      <c r="A146" s="41" t="s">
        <v>14</v>
      </c>
      <c r="B146" s="41" t="s">
        <v>15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5">
      <c r="A147" s="41" t="s">
        <v>9</v>
      </c>
      <c r="B147" s="41" t="s">
        <v>83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5">
      <c r="A148" s="41" t="s">
        <v>105</v>
      </c>
      <c r="B148" s="41" t="s">
        <v>106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5">
      <c r="A149" s="41" t="s">
        <v>108</v>
      </c>
      <c r="B149" s="41" t="s">
        <v>107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">
      <c r="A150" s="41" t="s">
        <v>109</v>
      </c>
      <c r="B150" s="41" t="s">
        <v>110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5">
      <c r="A151" s="41" t="s">
        <v>16</v>
      </c>
      <c r="B151" s="41" t="s">
        <v>17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">
      <c r="A152" s="41" t="s">
        <v>18</v>
      </c>
      <c r="B152" s="41" t="s">
        <v>19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5">
      <c r="A153" s="41" t="s">
        <v>20</v>
      </c>
      <c r="B153" s="41" t="s">
        <v>21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5">
      <c r="A154" s="41" t="s">
        <v>27</v>
      </c>
      <c r="B154" s="41" t="s">
        <v>28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5">
      <c r="A155" s="41" t="s">
        <v>29</v>
      </c>
      <c r="B155" s="41" t="s">
        <v>30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5">
      <c r="A156" s="41" t="s">
        <v>25</v>
      </c>
      <c r="B156" s="41" t="s">
        <v>84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5">
      <c r="A157" s="41" t="s">
        <v>26</v>
      </c>
      <c r="B157" s="41" t="s">
        <v>31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5">
      <c r="A158" s="41" t="s">
        <v>76</v>
      </c>
      <c r="B158" s="41" t="s">
        <v>85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5">
      <c r="A159" s="41" t="s">
        <v>43</v>
      </c>
      <c r="B159" s="45" t="s">
        <v>86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5">
      <c r="A160" s="41"/>
      <c r="B160" s="45" t="s">
        <v>87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5">
      <c r="A161" s="41"/>
      <c r="B161" s="45" t="s">
        <v>88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5">
      <c r="A162" s="41" t="s">
        <v>89</v>
      </c>
      <c r="B162" s="41" t="s">
        <v>90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5">
      <c r="A164" s="49" t="s">
        <v>178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</sheetData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2019-07-11T00:24:20Z</cp:lastPrinted>
  <dcterms:created xsi:type="dcterms:W3CDTF">2006-11-27T12:44:27Z</dcterms:created>
  <dcterms:modified xsi:type="dcterms:W3CDTF">2019-07-11T00:24:34Z</dcterms:modified>
</cp:coreProperties>
</file>