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300" windowWidth="18735" windowHeight="1170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B6" i="1"/>
  <c r="B8" s="1"/>
  <c r="B9" s="1"/>
  <c r="B10" s="1"/>
  <c r="B11" s="1"/>
  <c r="D6"/>
  <c r="D8" s="1"/>
  <c r="C6"/>
  <c r="C8" s="1"/>
  <c r="C9" s="1"/>
  <c r="C10" s="1"/>
  <c r="C11" s="1"/>
  <c r="D9" l="1"/>
  <c r="D10" s="1"/>
  <c r="D11" s="1"/>
</calcChain>
</file>

<file path=xl/sharedStrings.xml><?xml version="1.0" encoding="utf-8"?>
<sst xmlns="http://schemas.openxmlformats.org/spreadsheetml/2006/main" count="35" uniqueCount="34">
  <si>
    <t>Projeto</t>
  </si>
  <si>
    <t>T2</t>
  </si>
  <si>
    <t>T3</t>
  </si>
  <si>
    <t>Dg (mm)</t>
  </si>
  <si>
    <t>P0med (tubular)</t>
  </si>
  <si>
    <t>P0med (desinib)</t>
  </si>
  <si>
    <t>P0med (estimado, real)</t>
  </si>
  <si>
    <t>OBS</t>
  </si>
  <si>
    <t>mm</t>
  </si>
  <si>
    <t>bar</t>
  </si>
  <si>
    <t>titulo estimado</t>
  </si>
  <si>
    <t>% de P0med_tubular</t>
  </si>
  <si>
    <t>gamma</t>
  </si>
  <si>
    <t>R</t>
  </si>
  <si>
    <t>T0</t>
  </si>
  <si>
    <t>qui</t>
  </si>
  <si>
    <t>kgas</t>
  </si>
  <si>
    <t>kmix</t>
  </si>
  <si>
    <t>k2ph</t>
  </si>
  <si>
    <t>A0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</si>
  <si>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</si>
  <si>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</si>
  <si>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</si>
  <si>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</si>
  <si>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</si>
  <si>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</si>
  <si>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</si>
  <si>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</si>
  <si>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</si>
  <si>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Pa</t>
  </si>
  <si>
    <t>Ms</t>
  </si>
  <si>
    <t>Ee</t>
  </si>
  <si>
    <t>Ds (mm)</t>
  </si>
  <si>
    <t>T1</t>
  </si>
</sst>
</file>

<file path=xl/styles.xml><?xml version="1.0" encoding="utf-8"?>
<styleSheet xmlns="http://schemas.openxmlformats.org/spreadsheetml/2006/main">
  <numFmts count="1">
    <numFmt numFmtId="171" formatCode="0.00000000000000E+00"/>
  </numFmts>
  <fonts count="3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0" xfId="0" applyNumberFormat="1"/>
    <xf numFmtId="171" fontId="1" fillId="2" borderId="1" xfId="0" applyNumberFormat="1" applyFont="1" applyFill="1" applyBorder="1" applyAlignment="1">
      <alignment horizontal="center"/>
    </xf>
    <xf numFmtId="171" fontId="2" fillId="2" borderId="1" xfId="0" applyNumberFormat="1" applyFont="1" applyFill="1" applyBorder="1" applyAlignment="1">
      <alignment horizontal="center"/>
    </xf>
    <xf numFmtId="171" fontId="1" fillId="0" borderId="1" xfId="0" applyNumberFormat="1" applyFont="1" applyBorder="1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>
      <selection activeCell="B6" sqref="B6"/>
    </sheetView>
  </sheetViews>
  <sheetFormatPr defaultRowHeight="15"/>
  <cols>
    <col min="1" max="1" width="22.140625" bestFit="1" customWidth="1"/>
    <col min="2" max="4" width="8" bestFit="1" customWidth="1"/>
    <col min="5" max="5" width="19.5703125" bestFit="1" customWidth="1"/>
    <col min="7" max="7" width="2.85546875" bestFit="1" customWidth="1"/>
    <col min="8" max="13" width="18.140625" bestFit="1" customWidth="1"/>
  </cols>
  <sheetData>
    <row r="1" spans="1:13">
      <c r="A1" t="s">
        <v>0</v>
      </c>
      <c r="B1" t="s">
        <v>33</v>
      </c>
      <c r="C1" t="s">
        <v>1</v>
      </c>
      <c r="D1" t="s">
        <v>2</v>
      </c>
      <c r="E1" t="s">
        <v>7</v>
      </c>
      <c r="G1" s="2"/>
      <c r="H1" s="3" t="s">
        <v>13</v>
      </c>
      <c r="I1" s="3" t="s">
        <v>14</v>
      </c>
      <c r="J1" s="3" t="s">
        <v>15</v>
      </c>
      <c r="K1" s="3" t="s">
        <v>16</v>
      </c>
      <c r="L1" s="3" t="s">
        <v>17</v>
      </c>
      <c r="M1" s="3" t="s">
        <v>18</v>
      </c>
    </row>
    <row r="2" spans="1:13">
      <c r="A2" t="s">
        <v>3</v>
      </c>
      <c r="B2" s="1">
        <v>11.6</v>
      </c>
      <c r="C2" s="1">
        <v>10.5</v>
      </c>
      <c r="D2" s="1">
        <v>9.5</v>
      </c>
      <c r="E2" t="s">
        <v>8</v>
      </c>
      <c r="G2" s="3" t="s">
        <v>19</v>
      </c>
      <c r="H2" s="4">
        <v>393.26197554507002</v>
      </c>
      <c r="I2" s="4">
        <v>-13788.899261926799</v>
      </c>
      <c r="J2" s="4">
        <v>-20.4799653852393</v>
      </c>
      <c r="K2" s="4">
        <v>-4.1519874108174397</v>
      </c>
      <c r="L2" s="4">
        <v>1.8922540350630299</v>
      </c>
      <c r="M2" s="4">
        <v>3.0951084062404499</v>
      </c>
    </row>
    <row r="3" spans="1:13">
      <c r="A3" t="s">
        <v>4</v>
      </c>
      <c r="B3" s="1">
        <v>4.6669999999999998</v>
      </c>
      <c r="C3" s="1">
        <v>5.2939999999999996</v>
      </c>
      <c r="D3" s="1">
        <v>6.9603000000000002</v>
      </c>
      <c r="E3" t="s">
        <v>9</v>
      </c>
      <c r="G3" s="3" t="s">
        <v>20</v>
      </c>
      <c r="H3" s="4">
        <v>-278.261444164441</v>
      </c>
      <c r="I3" s="4">
        <v>26326.977036898301</v>
      </c>
      <c r="J3" s="4">
        <v>36.2113343656072</v>
      </c>
      <c r="K3" s="4">
        <v>9.4317947712673806</v>
      </c>
      <c r="L3" s="4">
        <v>-1.2341279418464</v>
      </c>
      <c r="M3" s="4">
        <v>-3.4778829709541998</v>
      </c>
    </row>
    <row r="4" spans="1:13">
      <c r="A4" t="s">
        <v>5</v>
      </c>
      <c r="B4" s="1">
        <v>10.797000000000001</v>
      </c>
      <c r="C4" s="1">
        <v>15.540100000000001</v>
      </c>
      <c r="D4" s="1">
        <v>21.203900000000001</v>
      </c>
      <c r="E4" t="s">
        <v>9</v>
      </c>
      <c r="G4" s="3" t="s">
        <v>21</v>
      </c>
      <c r="H4" s="4">
        <v>221.731823032611</v>
      </c>
      <c r="I4" s="4">
        <v>-20374.232947861001</v>
      </c>
      <c r="J4" s="4">
        <v>-27.7291460981005</v>
      </c>
      <c r="K4" s="4">
        <v>-7.1747885617239699</v>
      </c>
      <c r="L4" s="4">
        <v>0.97397048744251002</v>
      </c>
      <c r="M4" s="4">
        <v>2.6858901817964602</v>
      </c>
    </row>
    <row r="5" spans="1:13">
      <c r="A5" t="s">
        <v>10</v>
      </c>
      <c r="B5" s="5">
        <v>37.471499999999999</v>
      </c>
      <c r="C5" s="5">
        <v>40</v>
      </c>
      <c r="D5" s="5">
        <v>40</v>
      </c>
      <c r="E5" t="s">
        <v>11</v>
      </c>
      <c r="G5" s="3" t="s">
        <v>22</v>
      </c>
      <c r="H5" s="4">
        <v>-100.207260435184</v>
      </c>
      <c r="I5" s="4">
        <v>9024.4877164254904</v>
      </c>
      <c r="J5" s="4">
        <v>12.146680622466601</v>
      </c>
      <c r="K5" s="4">
        <v>3.1223558426979201</v>
      </c>
      <c r="L5" s="4">
        <v>-0.44165367491861302</v>
      </c>
      <c r="M5" s="4">
        <v>-1.1923353605162399</v>
      </c>
    </row>
    <row r="6" spans="1:13">
      <c r="A6" t="s">
        <v>6</v>
      </c>
      <c r="B6" s="5">
        <f>(B5*0.01*B3+(1-B5*0.01)*B4)*100000</f>
        <v>849999.70500000007</v>
      </c>
      <c r="C6" s="5">
        <f>(C5*0.01*C3+(1-C5*0.01)*C4)*100000</f>
        <v>1144165.9999999998</v>
      </c>
      <c r="D6" s="5">
        <f>(D5*0.01*D3+(1-D5*0.01)*D4)*100000</f>
        <v>1550646</v>
      </c>
      <c r="E6" t="s">
        <v>29</v>
      </c>
      <c r="G6" s="3" t="s">
        <v>23</v>
      </c>
      <c r="H6" s="4">
        <v>27.432137581900101</v>
      </c>
      <c r="I6" s="4">
        <v>-2508.4349843811801</v>
      </c>
      <c r="J6" s="4">
        <v>-3.3493686868146901</v>
      </c>
      <c r="K6" s="4">
        <v>-0.85736267567852997</v>
      </c>
      <c r="L6" s="4">
        <v>0.12511801839071501</v>
      </c>
      <c r="M6" s="4">
        <v>0.33344500255665799</v>
      </c>
    </row>
    <row r="7" spans="1:13">
      <c r="G7" s="3" t="s">
        <v>24</v>
      </c>
      <c r="H7" s="4">
        <v>-4.6764163347018401</v>
      </c>
      <c r="I7" s="4">
        <v>453.324034236469</v>
      </c>
      <c r="J7" s="4">
        <v>0.602653493751515</v>
      </c>
      <c r="K7" s="4">
        <v>0.15406809957477499</v>
      </c>
      <c r="L7" s="4">
        <v>-2.2928632061904999E-2</v>
      </c>
      <c r="M7" s="4">
        <v>-6.08847172457605E-2</v>
      </c>
    </row>
    <row r="8" spans="1:13">
      <c r="A8" t="s">
        <v>12</v>
      </c>
      <c r="B8" s="1">
        <f>LOG10(B6)^0*$M$2+LOG10(B6)^1*$M$3+LOG10(B6)^2*$M$4+LOG10(B6)^3*$M$5+LOG10(B6)^4*$M$6+LOG10(B6)^5*$M$7+LOG10(B6)^6*$M$8+LOG10(B6)^7*$M$9+LOG10(B6)^8*$M$10+LOG10(B6)^9*$M$11</f>
        <v>1.0519342668604934</v>
      </c>
      <c r="C8" s="1">
        <f>LOG10(C6)^0*$M$2+LOG10(C6)^1*$M$3+LOG10(C6)^2*$M$4+LOG10(C6)^3*$M$5+LOG10(C6)^4*$M$6+LOG10(C6)^5*$M$7+LOG10(C6)^6*$M$8+LOG10(C6)^7*$M$9+LOG10(C6)^8*$M$10+LOG10(C6)^9*$M$11</f>
        <v>1.0504356451655372</v>
      </c>
      <c r="D8" s="1">
        <f>LOG10(D6)^0*$M$2+LOG10(D6)^1*$M$3+LOG10(D6)^2*$M$4+LOG10(D6)^3*$M$5+LOG10(D6)^4*$M$6+LOG10(D6)^5*$M$7+LOG10(D6)^6*$M$8+LOG10(D6)^7*$M$9+LOG10(D6)^8*$M$10+LOG10(D6)^9*$M$11</f>
        <v>1.0490184859067933</v>
      </c>
      <c r="G8" s="3" t="s">
        <v>25</v>
      </c>
      <c r="H8" s="4">
        <v>0.48689132674565</v>
      </c>
      <c r="I8" s="4">
        <v>-53.192578129256802</v>
      </c>
      <c r="J8" s="4">
        <v>-7.0722035293797697E-2</v>
      </c>
      <c r="K8" s="4">
        <v>-1.8121919465827099E-2</v>
      </c>
      <c r="L8" s="4">
        <v>2.7125638813072098E-3</v>
      </c>
      <c r="M8" s="4">
        <v>7.25433618821334E-3</v>
      </c>
    </row>
    <row r="9" spans="1:13">
      <c r="A9" t="s">
        <v>30</v>
      </c>
      <c r="B9" s="1">
        <f>SQRT(((101325/B6)^((B8-1)/(-B8))-1)*2/(B8-1))</f>
        <v>2.0648814774607609</v>
      </c>
      <c r="C9" s="1">
        <f>SQRT(((101325/C6)^((C8-1)/(-C8))-1)*2/(C8-1))</f>
        <v>2.2124062839751448</v>
      </c>
      <c r="D9" s="1">
        <f>SQRT(((101325/D6)^((D8-1)/(-D8))-1)*2/(D8-1))</f>
        <v>2.3552708495939902</v>
      </c>
      <c r="G9" s="3" t="s">
        <v>26</v>
      </c>
      <c r="H9" s="4">
        <v>-2.8765133607001201E-2</v>
      </c>
      <c r="I9" s="4">
        <v>3.9042181833393999</v>
      </c>
      <c r="J9" s="4">
        <v>5.2187638300920701E-3</v>
      </c>
      <c r="K9" s="4">
        <v>1.3458365054107701E-3</v>
      </c>
      <c r="L9" s="4">
        <v>-1.9943198746438299E-4</v>
      </c>
      <c r="M9" s="4">
        <v>-5.4362028879091E-4</v>
      </c>
    </row>
    <row r="10" spans="1:13">
      <c r="A10" t="s">
        <v>31</v>
      </c>
      <c r="B10" s="1">
        <f>1/B9*(2/(B8+1)*(1+(B8-1)/2*B9^2))^((B8+1)/(2*(B8-1)))</f>
        <v>2.3230728622156835</v>
      </c>
      <c r="C10" s="1">
        <f>1/C9*(2/(C8+1)*(1+(C8-1)/2*C9^2))^((C8+1)/(2*(C8-1)))</f>
        <v>2.9024925851041634</v>
      </c>
      <c r="D10" s="1">
        <f>1/D9*(2/(D8+1)*(1+(D8-1)/2*D9^2))^((D8+1)/(2*(D8-1)))</f>
        <v>3.6752494938467715</v>
      </c>
      <c r="G10" s="3" t="s">
        <v>27</v>
      </c>
      <c r="H10" s="4">
        <v>8.0006187891349301E-4</v>
      </c>
      <c r="I10" s="4">
        <v>-0.162672493431325</v>
      </c>
      <c r="J10" s="4">
        <v>-2.1983037638390599E-4</v>
      </c>
      <c r="K10" s="4">
        <v>-5.7288443885185903E-5</v>
      </c>
      <c r="L10" s="4">
        <v>8.2654501467239507E-6</v>
      </c>
      <c r="M10" s="4">
        <v>2.3250284053991699E-5</v>
      </c>
    </row>
    <row r="11" spans="1:13">
      <c r="A11" t="s">
        <v>32</v>
      </c>
      <c r="B11" s="1">
        <f>SQRT(B10*B2*B2)</f>
        <v>17.680290844319906</v>
      </c>
      <c r="C11" s="1">
        <f>SQRT(C10*C2*C2)</f>
        <v>17.888538439675109</v>
      </c>
      <c r="D11" s="1">
        <f>SQRT(D10*D2*D2)</f>
        <v>18.21239322054274</v>
      </c>
      <c r="G11" s="3" t="s">
        <v>28</v>
      </c>
      <c r="H11" s="4">
        <v>-5.32904201135432E-6</v>
      </c>
      <c r="I11" s="4">
        <v>2.9350702665596699E-3</v>
      </c>
      <c r="J11" s="4">
        <v>4.0309041114492697E-6</v>
      </c>
      <c r="K11" s="4">
        <v>1.0653905487627801E-6</v>
      </c>
      <c r="L11" s="4">
        <v>-1.4729388211335301E-7</v>
      </c>
      <c r="M11" s="4">
        <v>-4.3268312330600699E-7</v>
      </c>
    </row>
  </sheetData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2016-01-11T12:19:44Z</dcterms:modified>
</cp:coreProperties>
</file>