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585" yWindow="300" windowWidth="12780" windowHeight="122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8" i="1"/>
  <c r="E3"/>
  <c r="E2"/>
  <c r="C8"/>
  <c r="C2"/>
  <c r="C3"/>
  <c r="B8"/>
  <c r="B3"/>
  <c r="B2"/>
  <c r="A8"/>
  <c r="A2"/>
  <c r="A3"/>
  <c r="U24"/>
  <c r="T24"/>
  <c r="S24"/>
  <c r="R24"/>
  <c r="U23"/>
  <c r="T23"/>
  <c r="S23"/>
  <c r="R23"/>
  <c r="U20"/>
  <c r="T20"/>
  <c r="S20"/>
  <c r="R20"/>
  <c r="S14"/>
  <c r="R14"/>
  <c r="U12"/>
  <c r="T12"/>
  <c r="S12"/>
  <c r="R12"/>
  <c r="D13"/>
  <c r="D11" l="1"/>
  <c r="D9"/>
  <c r="E7"/>
  <c r="E6"/>
  <c r="E5"/>
  <c r="E4"/>
  <c r="A4"/>
  <c r="C4"/>
  <c r="A6"/>
  <c r="C6"/>
  <c r="A7"/>
  <c r="C7" s="1"/>
  <c r="A5"/>
  <c r="C5" l="1"/>
</calcChain>
</file>

<file path=xl/sharedStrings.xml><?xml version="1.0" encoding="utf-8"?>
<sst xmlns="http://schemas.openxmlformats.org/spreadsheetml/2006/main" count="42" uniqueCount="37">
  <si>
    <t>a</t>
  </si>
  <si>
    <t>^n</t>
  </si>
  <si>
    <t>p (Pa)</t>
  </si>
  <si>
    <t>tM (s)</t>
  </si>
  <si>
    <t>tV (s)</t>
  </si>
  <si>
    <t>Mp (g)</t>
  </si>
  <si>
    <t>fm (g/s)</t>
  </si>
  <si>
    <t>F (N)</t>
  </si>
  <si>
    <t>P0 (kPa)</t>
  </si>
  <si>
    <t>r (m/s)</t>
  </si>
  <si>
    <t>t (s)</t>
  </si>
  <si>
    <t>Lp(m)</t>
  </si>
  <si>
    <t>r</t>
  </si>
  <si>
    <t>n</t>
  </si>
  <si>
    <t>p</t>
  </si>
  <si>
    <t>m/s</t>
  </si>
  <si>
    <t>Lp</t>
  </si>
  <si>
    <t>mm</t>
  </si>
  <si>
    <t>tq</t>
  </si>
  <si>
    <t>s</t>
  </si>
  <si>
    <t>MTP</t>
  </si>
  <si>
    <t>Dg (mm)</t>
  </si>
  <si>
    <t>data</t>
  </si>
  <si>
    <t>hora</t>
  </si>
  <si>
    <t>T (°C)</t>
  </si>
  <si>
    <t>p (kPa)</t>
  </si>
  <si>
    <t>tq (s)</t>
  </si>
  <si>
    <t>It (N.s)</t>
  </si>
  <si>
    <t>Is (s)</t>
  </si>
  <si>
    <t>gamma</t>
  </si>
  <si>
    <t>R (J/kgK)</t>
  </si>
  <si>
    <t>Tg (K)</t>
  </si>
  <si>
    <t>c* (m/s)</t>
  </si>
  <si>
    <t>ve (m/s)</t>
  </si>
  <si>
    <t>Lg (mm)</t>
  </si>
  <si>
    <t>r (mm/s)</t>
  </si>
  <si>
    <t>c (m/s)</t>
  </si>
</sst>
</file>

<file path=xl/styles.xml><?xml version="1.0" encoding="utf-8"?>
<styleSheet xmlns="http://schemas.openxmlformats.org/spreadsheetml/2006/main">
  <numFmts count="4">
    <numFmt numFmtId="164" formatCode="#,##0.0000"/>
    <numFmt numFmtId="165" formatCode="0.00000"/>
    <numFmt numFmtId="166" formatCode="0.0000"/>
    <numFmt numFmtId="167" formatCode="d/m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2" fontId="0" fillId="0" borderId="1" xfId="0" applyNumberFormat="1" applyBorder="1"/>
    <xf numFmtId="0" fontId="0" fillId="0" borderId="1" xfId="0" applyFill="1" applyBorder="1"/>
    <xf numFmtId="165" fontId="0" fillId="0" borderId="1" xfId="0" applyNumberFormat="1" applyBorder="1"/>
    <xf numFmtId="166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2" fillId="0" borderId="0" xfId="0" applyFont="1"/>
    <xf numFmtId="167" fontId="0" fillId="0" borderId="2" xfId="0" applyNumberFormat="1" applyBorder="1"/>
    <xf numFmtId="20" fontId="0" fillId="0" borderId="1" xfId="0" applyNumberFormat="1" applyBorder="1"/>
    <xf numFmtId="0" fontId="3" fillId="0" borderId="0" xfId="0" applyFont="1"/>
    <xf numFmtId="166" fontId="0" fillId="0" borderId="1" xfId="0" applyNumberFormat="1" applyBorder="1"/>
    <xf numFmtId="0" fontId="4" fillId="3" borderId="1" xfId="0" applyFont="1" applyFill="1" applyBorder="1" applyAlignment="1">
      <alignment horizontal="center"/>
    </xf>
    <xf numFmtId="166" fontId="0" fillId="0" borderId="1" xfId="0" applyNumberFormat="1" applyFill="1" applyBorder="1"/>
    <xf numFmtId="0" fontId="1" fillId="2" borderId="3" xfId="0" applyFont="1" applyFill="1" applyBorder="1" applyAlignment="1">
      <alignment horizontal="center"/>
    </xf>
    <xf numFmtId="0" fontId="0" fillId="0" borderId="3" xfId="0" applyBorder="1"/>
    <xf numFmtId="0" fontId="0" fillId="0" borderId="2" xfId="0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scatterChart>
        <c:scatterStyle val="lineMarker"/>
        <c:ser>
          <c:idx val="0"/>
          <c:order val="0"/>
          <c:tx>
            <c:v>Curva de Queima</c:v>
          </c:tx>
          <c:spPr>
            <a:ln w="28575">
              <a:noFill/>
            </a:ln>
          </c:spPr>
          <c:trendline>
            <c:trendlineType val="power"/>
            <c:dispEq val="1"/>
            <c:trendlineLbl>
              <c:layout>
                <c:manualLayout>
                  <c:x val="3.5775791183996743E-2"/>
                  <c:y val="-0.17104055541444418"/>
                </c:manualLayout>
              </c:layout>
              <c:numFmt formatCode="0.00000000000000E+00" sourceLinked="0"/>
            </c:trendlineLbl>
          </c:trendline>
          <c:xVal>
            <c:numRef>
              <c:f>Plan1!$E$2:$E$8</c:f>
              <c:numCache>
                <c:formatCode>#,##0.0000</c:formatCode>
                <c:ptCount val="7"/>
                <c:pt idx="0">
                  <c:v>116226.024425412</c:v>
                </c:pt>
                <c:pt idx="1">
                  <c:v>90840</c:v>
                </c:pt>
                <c:pt idx="2">
                  <c:v>297003.72268888599</c:v>
                </c:pt>
                <c:pt idx="3">
                  <c:v>464733.17391425098</c:v>
                </c:pt>
                <c:pt idx="4">
                  <c:v>786217.40616448398</c:v>
                </c:pt>
                <c:pt idx="5">
                  <c:v>2476512.05234703</c:v>
                </c:pt>
                <c:pt idx="6">
                  <c:v>176485.77555896199</c:v>
                </c:pt>
              </c:numCache>
            </c:numRef>
          </c:xVal>
          <c:yVal>
            <c:numRef>
              <c:f>Plan1!$C$2:$C$8</c:f>
              <c:numCache>
                <c:formatCode>#,##0.0000</c:formatCode>
                <c:ptCount val="7"/>
                <c:pt idx="0">
                  <c:v>3.4145025295109614E-3</c:v>
                </c:pt>
                <c:pt idx="1">
                  <c:v>2.6584029979821273E-3</c:v>
                </c:pt>
                <c:pt idx="2">
                  <c:v>3.515923566878981E-3</c:v>
                </c:pt>
                <c:pt idx="3">
                  <c:v>4.1397930103494827E-3</c:v>
                </c:pt>
                <c:pt idx="4">
                  <c:v>5.0036258158085573E-3</c:v>
                </c:pt>
                <c:pt idx="5">
                  <c:v>1.1088790678987544E-2</c:v>
                </c:pt>
                <c:pt idx="6">
                  <c:v>3.4405643738977072E-3</c:v>
                </c:pt>
              </c:numCache>
            </c:numRef>
          </c:yVal>
        </c:ser>
        <c:axId val="85154816"/>
        <c:axId val="85169280"/>
      </c:scatterChart>
      <c:valAx>
        <c:axId val="85154816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Pressão (Pa)</a:t>
                </a:r>
              </a:p>
            </c:rich>
          </c:tx>
          <c:layout/>
        </c:title>
        <c:numFmt formatCode="#,##0.0000" sourceLinked="1"/>
        <c:tickLblPos val="nextTo"/>
        <c:crossAx val="85169280"/>
        <c:crosses val="autoZero"/>
        <c:crossBetween val="midCat"/>
      </c:valAx>
      <c:valAx>
        <c:axId val="85169280"/>
        <c:scaling>
          <c:logBase val="10"/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Taxa de queima (m/s)</a:t>
                </a:r>
              </a:p>
            </c:rich>
          </c:tx>
          <c:layout/>
        </c:title>
        <c:numFmt formatCode="#,##0.0000" sourceLinked="1"/>
        <c:tickLblPos val="nextTo"/>
        <c:crossAx val="851548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66674</xdr:rowOff>
    </xdr:from>
    <xdr:to>
      <xdr:col>12</xdr:col>
      <xdr:colOff>381000</xdr:colOff>
      <xdr:row>36</xdr:row>
      <xdr:rowOff>114299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>
      <selection activeCell="E9" sqref="E9"/>
    </sheetView>
  </sheetViews>
  <sheetFormatPr defaultRowHeight="15"/>
  <cols>
    <col min="3" max="3" width="9.5703125" bestFit="1" customWidth="1"/>
    <col min="4" max="4" width="14.85546875" bestFit="1" customWidth="1"/>
    <col min="5" max="5" width="13.85546875" bestFit="1" customWidth="1"/>
  </cols>
  <sheetData>
    <row r="1" spans="1:21">
      <c r="A1" t="s">
        <v>11</v>
      </c>
      <c r="B1" t="s">
        <v>10</v>
      </c>
      <c r="C1" t="s">
        <v>9</v>
      </c>
      <c r="D1" t="s">
        <v>0</v>
      </c>
      <c r="E1" t="s">
        <v>2</v>
      </c>
      <c r="F1" t="s">
        <v>1</v>
      </c>
    </row>
    <row r="2" spans="1:21">
      <c r="A2">
        <f>T22*0.001</f>
        <v>5.0619999999999998E-2</v>
      </c>
      <c r="B2" s="1">
        <f>T10</f>
        <v>14.824999999999999</v>
      </c>
      <c r="C2" s="1">
        <f t="shared" ref="C2:C8" si="0">A2/B2</f>
        <v>3.4145025295109614E-3</v>
      </c>
      <c r="D2" s="1"/>
      <c r="E2" s="1">
        <f>T14*1000</f>
        <v>116226.024425412</v>
      </c>
      <c r="F2" s="1"/>
      <c r="G2" s="1"/>
    </row>
    <row r="3" spans="1:21">
      <c r="A3" s="19">
        <f>S22*0.001</f>
        <v>4.6109999999999998E-2</v>
      </c>
      <c r="B3" s="1">
        <f>S10</f>
        <v>17.344999999999999</v>
      </c>
      <c r="C3" s="1">
        <f t="shared" si="0"/>
        <v>2.6584029979821273E-3</v>
      </c>
      <c r="D3" s="1"/>
      <c r="E3" s="1">
        <f>S14*1000</f>
        <v>90840</v>
      </c>
      <c r="F3" s="1"/>
      <c r="G3" s="1"/>
    </row>
    <row r="4" spans="1:21">
      <c r="A4">
        <f t="shared" ref="A4:A7" si="1">46*0.001</f>
        <v>4.5999999999999999E-2</v>
      </c>
      <c r="B4" s="1">
        <v>13.083333333333332</v>
      </c>
      <c r="C4" s="1">
        <f t="shared" si="0"/>
        <v>3.515923566878981E-3</v>
      </c>
      <c r="D4" s="1"/>
      <c r="E4" s="1">
        <f>I10*1000</f>
        <v>297003.72268888599</v>
      </c>
      <c r="F4" s="1"/>
      <c r="G4" s="1"/>
      <c r="Q4" s="6" t="s">
        <v>20</v>
      </c>
      <c r="R4" s="8">
        <v>1</v>
      </c>
      <c r="S4" s="8">
        <v>13</v>
      </c>
      <c r="T4" s="8">
        <v>12</v>
      </c>
      <c r="U4" s="8">
        <v>11</v>
      </c>
    </row>
    <row r="5" spans="1:21">
      <c r="A5">
        <f t="shared" si="1"/>
        <v>4.5999999999999999E-2</v>
      </c>
      <c r="B5" s="1">
        <v>11.111666666666666</v>
      </c>
      <c r="C5" s="1">
        <f t="shared" si="0"/>
        <v>4.1397930103494827E-3</v>
      </c>
      <c r="D5" s="1"/>
      <c r="E5" s="1">
        <f>J10*1000</f>
        <v>464733.17391425098</v>
      </c>
      <c r="F5" s="1"/>
      <c r="G5" s="1"/>
      <c r="H5" s="6" t="s">
        <v>3</v>
      </c>
      <c r="I5" s="2">
        <v>12.966666666666667</v>
      </c>
      <c r="J5" s="2">
        <v>11.143333333333333</v>
      </c>
      <c r="K5" s="2">
        <v>9.2366666666666664</v>
      </c>
      <c r="L5" s="2">
        <v>4.0866666666666669</v>
      </c>
      <c r="Q5" s="6" t="s">
        <v>21</v>
      </c>
      <c r="R5" s="9">
        <v>60.03</v>
      </c>
      <c r="S5" s="9">
        <v>19.97</v>
      </c>
      <c r="T5" s="9">
        <v>11.99</v>
      </c>
      <c r="U5" s="9">
        <v>9.98</v>
      </c>
    </row>
    <row r="6" spans="1:21">
      <c r="A6">
        <f t="shared" si="1"/>
        <v>4.5999999999999999E-2</v>
      </c>
      <c r="B6" s="1">
        <v>9.1933333333333334</v>
      </c>
      <c r="C6" s="1">
        <f t="shared" si="0"/>
        <v>5.0036258158085573E-3</v>
      </c>
      <c r="D6" s="1"/>
      <c r="E6" s="1">
        <f>K10*1000</f>
        <v>786217.40616448398</v>
      </c>
      <c r="F6" s="1"/>
      <c r="G6" s="1"/>
      <c r="H6" s="6" t="s">
        <v>4</v>
      </c>
      <c r="I6" s="2">
        <v>13.2</v>
      </c>
      <c r="J6" s="2">
        <v>11.08</v>
      </c>
      <c r="K6" s="2">
        <v>9.15</v>
      </c>
      <c r="L6" s="2">
        <v>4.21</v>
      </c>
      <c r="Q6" s="6" t="s">
        <v>22</v>
      </c>
      <c r="R6" s="10">
        <v>41910</v>
      </c>
      <c r="S6" s="10">
        <v>41910</v>
      </c>
      <c r="T6" s="10">
        <v>41910</v>
      </c>
      <c r="U6" s="10">
        <v>41910</v>
      </c>
    </row>
    <row r="7" spans="1:21">
      <c r="A7">
        <f t="shared" si="1"/>
        <v>4.5999999999999999E-2</v>
      </c>
      <c r="B7" s="1">
        <v>4.1483333333333334</v>
      </c>
      <c r="C7" s="1">
        <f t="shared" si="0"/>
        <v>1.1088790678987544E-2</v>
      </c>
      <c r="D7" s="1"/>
      <c r="E7" s="1">
        <f>L10*1000</f>
        <v>2476512.05234703</v>
      </c>
      <c r="F7" s="1"/>
      <c r="G7" s="1"/>
      <c r="H7" s="6" t="s">
        <v>5</v>
      </c>
      <c r="I7" s="3">
        <v>214</v>
      </c>
      <c r="J7" s="3">
        <v>214</v>
      </c>
      <c r="K7" s="3">
        <v>214</v>
      </c>
      <c r="L7" s="3">
        <v>214</v>
      </c>
      <c r="Q7" s="6" t="s">
        <v>23</v>
      </c>
      <c r="R7" s="11">
        <v>0.61041666666666672</v>
      </c>
      <c r="S7" s="11">
        <v>0.62986111111111109</v>
      </c>
      <c r="T7" s="11">
        <v>0.64374999999999993</v>
      </c>
      <c r="U7" s="11">
        <v>0.65</v>
      </c>
    </row>
    <row r="8" spans="1:21">
      <c r="A8">
        <f>U22*0.001</f>
        <v>4.8770000000000001E-2</v>
      </c>
      <c r="B8">
        <f>U10</f>
        <v>14.175000000000001</v>
      </c>
      <c r="C8" s="1">
        <f t="shared" si="0"/>
        <v>3.4405643738977072E-3</v>
      </c>
      <c r="D8" s="1"/>
      <c r="E8" s="1">
        <f>U14*1000</f>
        <v>176485.77555896199</v>
      </c>
      <c r="F8" s="1"/>
      <c r="G8" s="1"/>
      <c r="H8" s="6" t="s">
        <v>6</v>
      </c>
      <c r="I8" s="4">
        <v>16.212121212121215</v>
      </c>
      <c r="J8" s="4">
        <v>19.314079422382672</v>
      </c>
      <c r="K8" s="4">
        <v>23.387978142076502</v>
      </c>
      <c r="L8" s="4">
        <v>50.831353919239902</v>
      </c>
      <c r="Q8" s="6" t="s">
        <v>24</v>
      </c>
      <c r="R8" s="8">
        <v>18.600000000000001</v>
      </c>
      <c r="S8" s="8">
        <v>18.600000000000001</v>
      </c>
      <c r="T8" s="8">
        <v>18.600000000000001</v>
      </c>
      <c r="U8" s="8">
        <v>18.600000000000001</v>
      </c>
    </row>
    <row r="9" spans="1:21">
      <c r="C9" s="1" t="s">
        <v>0</v>
      </c>
      <c r="D9" s="1">
        <f xml:space="preserve"> 3.23203724716602E-06</f>
        <v>3.23203724716602E-6</v>
      </c>
      <c r="E9" s="1" t="s">
        <v>13</v>
      </c>
      <c r="F9" s="1">
        <v>0.54928038402933599</v>
      </c>
      <c r="G9" s="1"/>
      <c r="H9" s="7" t="s">
        <v>7</v>
      </c>
      <c r="I9" s="5">
        <v>13.6588967549771</v>
      </c>
      <c r="J9" s="5">
        <v>18.336664216991998</v>
      </c>
      <c r="K9" s="5">
        <v>24.0751875848756</v>
      </c>
      <c r="L9" s="5">
        <v>56.623202558224101</v>
      </c>
      <c r="Q9" s="6" t="s">
        <v>25</v>
      </c>
      <c r="R9" s="8">
        <v>90.85</v>
      </c>
      <c r="S9" s="8">
        <v>90.84</v>
      </c>
      <c r="T9" s="8">
        <v>90.83</v>
      </c>
      <c r="U9" s="8">
        <v>90.84</v>
      </c>
    </row>
    <row r="10" spans="1:21" ht="15.75">
      <c r="C10" s="1" t="s">
        <v>14</v>
      </c>
      <c r="D10" s="1">
        <v>176485.8</v>
      </c>
      <c r="E10" s="1"/>
      <c r="F10" s="1"/>
      <c r="G10" s="1"/>
      <c r="H10" s="7" t="s">
        <v>8</v>
      </c>
      <c r="I10" s="5">
        <v>297.003722688886</v>
      </c>
      <c r="J10" s="5">
        <v>464.73317391425098</v>
      </c>
      <c r="K10" s="5">
        <v>786.21740616448403</v>
      </c>
      <c r="L10" s="5">
        <v>2476.51205234703</v>
      </c>
      <c r="Q10" s="6" t="s">
        <v>26</v>
      </c>
      <c r="R10" s="12"/>
      <c r="S10" s="12">
        <v>17.344999999999999</v>
      </c>
      <c r="T10" s="12">
        <v>14.824999999999999</v>
      </c>
      <c r="U10" s="12">
        <v>14.175000000000001</v>
      </c>
    </row>
    <row r="11" spans="1:21">
      <c r="C11" s="1" t="s">
        <v>12</v>
      </c>
      <c r="D11" s="1">
        <f>D9*D10^F9</f>
        <v>2.4625843395275938E-3</v>
      </c>
      <c r="E11" s="1" t="s">
        <v>15</v>
      </c>
      <c r="F11" s="1"/>
      <c r="G11" s="1"/>
      <c r="Q11" s="6" t="s">
        <v>5</v>
      </c>
      <c r="R11" s="3">
        <v>214</v>
      </c>
      <c r="S11" s="3">
        <v>214</v>
      </c>
      <c r="T11" s="3">
        <v>214</v>
      </c>
      <c r="U11" s="3">
        <v>214</v>
      </c>
    </row>
    <row r="12" spans="1:21">
      <c r="C12" s="1" t="s">
        <v>16</v>
      </c>
      <c r="D12" s="1">
        <v>46</v>
      </c>
      <c r="E12" s="1" t="s">
        <v>17</v>
      </c>
      <c r="F12" s="1"/>
      <c r="G12" s="1"/>
      <c r="Q12" s="6" t="s">
        <v>6</v>
      </c>
      <c r="R12" s="4" t="e">
        <f>R11/R10</f>
        <v>#DIV/0!</v>
      </c>
      <c r="S12" s="4">
        <f t="shared" ref="S12:U12" si="2">S11/S10</f>
        <v>12.337849524358605</v>
      </c>
      <c r="T12" s="4">
        <f t="shared" si="2"/>
        <v>14.435075885328837</v>
      </c>
      <c r="U12" s="4">
        <f t="shared" si="2"/>
        <v>15.09700176366843</v>
      </c>
    </row>
    <row r="13" spans="1:21">
      <c r="C13" s="1" t="s">
        <v>18</v>
      </c>
      <c r="D13" s="1">
        <f>D12*0.001/D11</f>
        <v>18.679563278967468</v>
      </c>
      <c r="E13" s="1" t="s">
        <v>19</v>
      </c>
      <c r="F13" s="1"/>
      <c r="G13" s="1"/>
      <c r="Q13" s="7" t="s">
        <v>7</v>
      </c>
      <c r="R13" s="5">
        <v>6.1159652797815697E-2</v>
      </c>
      <c r="S13" s="5">
        <v>1.7444216586076799</v>
      </c>
      <c r="T13" s="5">
        <v>5.7888187006549003</v>
      </c>
      <c r="U13" s="5">
        <v>6.1052876634539004</v>
      </c>
    </row>
    <row r="14" spans="1:21">
      <c r="C14" s="1"/>
      <c r="D14" s="1"/>
      <c r="E14" s="1"/>
      <c r="F14" s="1"/>
      <c r="G14" s="1"/>
      <c r="Q14" s="7" t="s">
        <v>8</v>
      </c>
      <c r="R14" s="5">
        <f>R9</f>
        <v>90.85</v>
      </c>
      <c r="S14" s="5">
        <f>S9</f>
        <v>90.84</v>
      </c>
      <c r="T14" s="5">
        <v>116.22602442541201</v>
      </c>
      <c r="U14" s="5">
        <v>176.48577555896199</v>
      </c>
    </row>
    <row r="15" spans="1:21">
      <c r="C15" s="1"/>
      <c r="D15" s="1"/>
      <c r="E15" s="1"/>
      <c r="F15" s="1"/>
      <c r="G15" s="1"/>
      <c r="Q15" s="7" t="s">
        <v>27</v>
      </c>
      <c r="R15" s="13">
        <v>1.3082049733452801</v>
      </c>
      <c r="S15" s="13">
        <v>14.9018539192153</v>
      </c>
      <c r="T15" s="13">
        <v>85.819237237208995</v>
      </c>
      <c r="U15" s="13">
        <v>138.45390048836799</v>
      </c>
    </row>
    <row r="16" spans="1:21">
      <c r="C16" s="1"/>
      <c r="D16" s="1"/>
      <c r="E16" s="1"/>
      <c r="F16" s="1"/>
      <c r="G16" s="1"/>
      <c r="Q16" s="7" t="s">
        <v>28</v>
      </c>
      <c r="R16" s="13">
        <v>0.623466141465434</v>
      </c>
      <c r="S16" s="13">
        <v>7.1008393780452801</v>
      </c>
      <c r="T16" s="13">
        <v>85.819237237208995</v>
      </c>
      <c r="U16" s="13">
        <v>65.974278550545307</v>
      </c>
    </row>
    <row r="17" spans="3:21">
      <c r="C17" s="1"/>
      <c r="D17" s="1"/>
      <c r="E17" s="1"/>
      <c r="F17" s="1"/>
      <c r="G17" s="1"/>
      <c r="Q17" s="7" t="s">
        <v>29</v>
      </c>
      <c r="R17" s="13">
        <v>1.06573200269494</v>
      </c>
      <c r="S17" s="13">
        <v>1.0657894291572501</v>
      </c>
      <c r="T17" s="13">
        <v>1.06410348427126</v>
      </c>
      <c r="U17" s="13">
        <v>1.06131740084376</v>
      </c>
    </row>
    <row r="18" spans="3:21">
      <c r="C18" s="1"/>
      <c r="D18" s="1"/>
      <c r="E18" s="1"/>
      <c r="F18" s="1"/>
      <c r="G18" s="1"/>
      <c r="Q18" s="7" t="s">
        <v>30</v>
      </c>
      <c r="R18" s="13">
        <v>213.52045598505299</v>
      </c>
      <c r="S18" s="13">
        <v>213.553699276716</v>
      </c>
      <c r="T18" s="13">
        <v>212.500676031018</v>
      </c>
      <c r="U18" s="13">
        <v>210.708115942359</v>
      </c>
    </row>
    <row r="19" spans="3:21">
      <c r="C19" s="1"/>
      <c r="D19" s="1"/>
      <c r="E19" s="1"/>
      <c r="F19" s="1"/>
      <c r="G19" s="1"/>
      <c r="Q19" s="7" t="s">
        <v>31</v>
      </c>
      <c r="R19" s="13">
        <v>1482.7423989420499</v>
      </c>
      <c r="S19" s="13">
        <v>1479.3168400651</v>
      </c>
      <c r="T19" s="13">
        <v>1451.9969676123701</v>
      </c>
      <c r="U19" s="13">
        <v>1480.82677551286</v>
      </c>
    </row>
    <row r="20" spans="3:21">
      <c r="C20" s="1"/>
      <c r="D20" s="1"/>
      <c r="E20" s="1"/>
      <c r="F20" s="1"/>
      <c r="G20" s="1"/>
      <c r="Q20" s="14" t="s">
        <v>32</v>
      </c>
      <c r="R20" s="13">
        <f>SQRT(R17*R18*R19)</f>
        <v>580.86686192880484</v>
      </c>
      <c r="S20" s="13">
        <f>SQRT(S17*S18*S19)</f>
        <v>580.25628641678145</v>
      </c>
      <c r="T20" s="13">
        <f>SQRT(T17*T18*T19)</f>
        <v>573.00042661503994</v>
      </c>
      <c r="U20" s="13">
        <f>SQRT(U17*U18*U19)</f>
        <v>575.46034740493394</v>
      </c>
    </row>
    <row r="21" spans="3:21">
      <c r="C21" s="1"/>
      <c r="D21" s="1"/>
      <c r="E21" s="1"/>
      <c r="F21" s="1"/>
      <c r="G21" s="1"/>
      <c r="Q21" s="7" t="s">
        <v>33</v>
      </c>
      <c r="R21" s="13">
        <v>12.2294753042826</v>
      </c>
      <c r="S21" s="13">
        <v>141.387815430377</v>
      </c>
      <c r="T21" s="13">
        <v>573.00042661504006</v>
      </c>
      <c r="U21" s="13">
        <v>575.46034740493201</v>
      </c>
    </row>
    <row r="22" spans="3:21">
      <c r="C22" s="1"/>
      <c r="D22" s="1"/>
      <c r="E22" s="1"/>
      <c r="F22" s="1"/>
      <c r="G22" s="1"/>
      <c r="Q22" s="6" t="s">
        <v>34</v>
      </c>
      <c r="R22" s="15">
        <v>46.18</v>
      </c>
      <c r="S22" s="15">
        <v>46.11</v>
      </c>
      <c r="T22" s="15">
        <v>50.62</v>
      </c>
      <c r="U22" s="8">
        <v>48.77</v>
      </c>
    </row>
    <row r="23" spans="3:21">
      <c r="C23" s="1"/>
      <c r="D23" s="1"/>
      <c r="E23" s="1"/>
      <c r="F23" s="1"/>
      <c r="G23" s="1"/>
      <c r="Q23" s="6" t="s">
        <v>35</v>
      </c>
      <c r="R23" s="4" t="e">
        <f>R22/R10</f>
        <v>#DIV/0!</v>
      </c>
      <c r="S23" s="4">
        <f t="shared" ref="S23:U23" si="3">S22/S10</f>
        <v>2.6584029979821278</v>
      </c>
      <c r="T23" s="4">
        <f t="shared" si="3"/>
        <v>3.414502529510961</v>
      </c>
      <c r="U23" s="4">
        <f t="shared" si="3"/>
        <v>3.4405643738977072</v>
      </c>
    </row>
    <row r="24" spans="3:21">
      <c r="C24" s="1"/>
      <c r="D24" s="1"/>
      <c r="E24" s="1"/>
      <c r="F24" s="1"/>
      <c r="G24" s="1"/>
      <c r="Q24" s="16" t="s">
        <v>36</v>
      </c>
      <c r="R24" s="17">
        <f>R15/(R11*10^(-3))</f>
        <v>6.113107352080748</v>
      </c>
      <c r="S24" s="17">
        <f t="shared" ref="S24:U24" si="4">S15/(S11*10^(-3))</f>
        <v>69.634831398202337</v>
      </c>
      <c r="T24" s="8">
        <f t="shared" si="4"/>
        <v>401.02447307107008</v>
      </c>
      <c r="U24" s="18">
        <f t="shared" si="4"/>
        <v>646.98084340358878</v>
      </c>
    </row>
    <row r="25" spans="3:21">
      <c r="C25" s="1"/>
      <c r="D25" s="1"/>
      <c r="E25" s="1"/>
      <c r="F25" s="1"/>
      <c r="G25" s="1"/>
    </row>
    <row r="26" spans="3:21">
      <c r="C26" s="1"/>
      <c r="D26" s="1"/>
      <c r="E26" s="1"/>
      <c r="F26" s="1"/>
      <c r="G26" s="1"/>
    </row>
    <row r="27" spans="3:21">
      <c r="C27" s="1"/>
      <c r="D27" s="1"/>
      <c r="E27" s="1"/>
      <c r="F27" s="1"/>
      <c r="G27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UFPR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diego_moro</dc:creator>
  <cp:lastModifiedBy>diego_moro</cp:lastModifiedBy>
  <dcterms:created xsi:type="dcterms:W3CDTF">2014-10-09T13:21:52Z</dcterms:created>
  <dcterms:modified xsi:type="dcterms:W3CDTF">2014-10-09T13:49:01Z</dcterms:modified>
</cp:coreProperties>
</file>