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4220" windowHeight="11760"/>
  </bookViews>
  <sheets>
    <sheet name="tq" sheetId="1" r:id="rId1"/>
    <sheet name="Plan3" sheetId="3" r:id="rId2"/>
  </sheets>
  <calcPr calcId="144525"/>
</workbook>
</file>

<file path=xl/calcChain.xml><?xml version="1.0" encoding="utf-8"?>
<calcChain xmlns="http://schemas.openxmlformats.org/spreadsheetml/2006/main">
  <c r="C20" i="1" l="1"/>
  <c r="D20" i="1"/>
  <c r="E20" i="1"/>
  <c r="B20" i="1"/>
  <c r="C9" i="1"/>
  <c r="D9" i="1"/>
  <c r="E9" i="1"/>
  <c r="B9" i="1"/>
  <c r="B17" i="1" l="1"/>
  <c r="C21" i="1"/>
  <c r="D21" i="1"/>
  <c r="E21" i="1"/>
  <c r="B21" i="1"/>
  <c r="E17" i="1" l="1"/>
  <c r="D17" i="1"/>
  <c r="C17" i="1"/>
  <c r="C11" i="1"/>
  <c r="B11" i="1"/>
  <c r="H3" i="1" l="1"/>
  <c r="H4" i="1" s="1"/>
  <c r="H7" i="1" s="1"/>
</calcChain>
</file>

<file path=xl/sharedStrings.xml><?xml version="1.0" encoding="utf-8"?>
<sst xmlns="http://schemas.openxmlformats.org/spreadsheetml/2006/main" count="33" uniqueCount="31">
  <si>
    <t>hora</t>
  </si>
  <si>
    <t>T (°C)</t>
  </si>
  <si>
    <t>p (kPa)</t>
  </si>
  <si>
    <t>MTP</t>
  </si>
  <si>
    <t>Mp (g)</t>
  </si>
  <si>
    <t>fm (g/s)</t>
  </si>
  <si>
    <t>Dg (mm)</t>
  </si>
  <si>
    <t>P0 (kPa)</t>
  </si>
  <si>
    <t>F (N)</t>
  </si>
  <si>
    <t>It (N.s)</t>
  </si>
  <si>
    <t>Is (s)</t>
  </si>
  <si>
    <t>Tg (K)</t>
  </si>
  <si>
    <t>ve (m/s)</t>
  </si>
  <si>
    <t>c* (m/s)</t>
  </si>
  <si>
    <t>gamma</t>
  </si>
  <si>
    <t>R (J/kgK)</t>
  </si>
  <si>
    <t>r=a*p0^b</t>
  </si>
  <si>
    <t>r (mm/s)</t>
  </si>
  <si>
    <t>Lg (mm)</t>
  </si>
  <si>
    <t>b (adim)</t>
  </si>
  <si>
    <t>a (m/s/Pa)</t>
  </si>
  <si>
    <t xml:space="preserve">tV - </t>
  </si>
  <si>
    <t>tempo de queima pelo vídeo, medido através do programa Pinnacle</t>
  </si>
  <si>
    <t>VideoSpin. O tempo de queima foi medido começando após a ignição</t>
  </si>
  <si>
    <t>(esta percebida no programa por um pico no som), o fim da queima</t>
  </si>
  <si>
    <t>foi considerado no quadro onde não se percebe mais o som de queima</t>
  </si>
  <si>
    <t>data</t>
  </si>
  <si>
    <t>c (m/s)</t>
  </si>
  <si>
    <t xml:space="preserve">tq - </t>
  </si>
  <si>
    <t xml:space="preserve">tempo de queima médio; retirado da célula de carga </t>
  </si>
  <si>
    <t>tq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</si>
</sst>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00000000000E+00"/>
    <numFmt numFmtId="167" formatCode="d/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0" fontId="0" fillId="0" borderId="1" xfId="0" applyNumberFormat="1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165" fontId="0" fillId="0" borderId="1" xfId="0" applyNumberFormat="1" applyFill="1" applyBorder="1"/>
    <xf numFmtId="166" fontId="0" fillId="0" borderId="1" xfId="0" applyNumberFormat="1" applyBorder="1"/>
    <xf numFmtId="165" fontId="1" fillId="0" borderId="1" xfId="0" applyNumberFormat="1" applyFont="1" applyBorder="1"/>
    <xf numFmtId="0" fontId="0" fillId="4" borderId="0" xfId="0" applyFill="1"/>
    <xf numFmtId="0" fontId="0" fillId="0" borderId="2" xfId="0" applyBorder="1"/>
    <xf numFmtId="0" fontId="0" fillId="0" borderId="3" xfId="0" applyBorder="1"/>
    <xf numFmtId="167" fontId="0" fillId="0" borderId="3" xfId="0" applyNumberFormat="1" applyBorder="1"/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82"/>
  <sheetViews>
    <sheetView tabSelected="1" topLeftCell="A10" workbookViewId="0">
      <selection activeCell="D21" sqref="D21"/>
    </sheetView>
  </sheetViews>
  <sheetFormatPr defaultColWidth="4.140625" defaultRowHeight="15" x14ac:dyDescent="0.25"/>
  <cols>
    <col min="1" max="1" width="8.7109375" bestFit="1" customWidth="1"/>
    <col min="2" max="5" width="9.5703125" bestFit="1" customWidth="1"/>
    <col min="7" max="7" width="10.42578125" customWidth="1"/>
    <col min="8" max="8" width="20.85546875" bestFit="1" customWidth="1"/>
    <col min="9" max="9" width="7.42578125" bestFit="1" customWidth="1"/>
  </cols>
  <sheetData>
    <row r="1" spans="1:18" x14ac:dyDescent="0.25">
      <c r="A1" s="2" t="s">
        <v>3</v>
      </c>
      <c r="B1" s="3">
        <v>1</v>
      </c>
      <c r="C1" s="3">
        <v>13</v>
      </c>
      <c r="D1" s="3">
        <v>12</v>
      </c>
      <c r="E1" s="3">
        <v>11</v>
      </c>
    </row>
    <row r="2" spans="1:18" x14ac:dyDescent="0.25">
      <c r="A2" s="2" t="s">
        <v>6</v>
      </c>
      <c r="B2" s="18">
        <v>60.03</v>
      </c>
      <c r="C2" s="18">
        <v>19.97</v>
      </c>
      <c r="D2" s="18">
        <v>11.99</v>
      </c>
      <c r="E2" s="18">
        <v>9.98</v>
      </c>
      <c r="G2" s="20" t="s">
        <v>16</v>
      </c>
      <c r="H2" s="21"/>
    </row>
    <row r="3" spans="1:18" x14ac:dyDescent="0.25">
      <c r="A3" s="2" t="s">
        <v>26</v>
      </c>
      <c r="B3" s="16">
        <v>41910</v>
      </c>
      <c r="C3" s="16">
        <v>41910</v>
      </c>
      <c r="D3" s="16">
        <v>41910</v>
      </c>
      <c r="E3" s="16">
        <v>41910</v>
      </c>
      <c r="G3" s="3" t="s">
        <v>19</v>
      </c>
      <c r="H3" s="11">
        <f>LOG(E20/D20)/LOG(E11/D11)</f>
        <v>1.8203605860319154E-2</v>
      </c>
    </row>
    <row r="4" spans="1:18" x14ac:dyDescent="0.25">
      <c r="A4" s="2" t="s">
        <v>0</v>
      </c>
      <c r="B4" s="4">
        <v>0.61041666666666672</v>
      </c>
      <c r="C4" s="4">
        <v>0.62986111111111109</v>
      </c>
      <c r="D4" s="4">
        <v>0.64374999999999993</v>
      </c>
      <c r="E4" s="4">
        <v>0.65</v>
      </c>
      <c r="G4" s="3" t="s">
        <v>20</v>
      </c>
      <c r="H4" s="11">
        <f>E20*0.001/(E11*1000)^H3</f>
        <v>2.761344885841747E-3</v>
      </c>
    </row>
    <row r="5" spans="1:18" x14ac:dyDescent="0.25">
      <c r="A5" s="2" t="s">
        <v>1</v>
      </c>
      <c r="B5" s="3">
        <v>18.600000000000001</v>
      </c>
      <c r="C5" s="3">
        <v>18.600000000000001</v>
      </c>
      <c r="D5" s="3">
        <v>18.600000000000001</v>
      </c>
      <c r="E5" s="3">
        <v>18.600000000000001</v>
      </c>
    </row>
    <row r="6" spans="1:18" x14ac:dyDescent="0.25">
      <c r="A6" s="2" t="s">
        <v>2</v>
      </c>
      <c r="B6" s="3">
        <v>90.85</v>
      </c>
      <c r="C6" s="3">
        <v>90.84</v>
      </c>
      <c r="D6" s="3">
        <v>90.83</v>
      </c>
      <c r="E6" s="3">
        <v>90.84</v>
      </c>
      <c r="G6" s="3" t="s">
        <v>7</v>
      </c>
      <c r="H6" s="3" t="s">
        <v>17</v>
      </c>
    </row>
    <row r="7" spans="1:18" ht="15.75" x14ac:dyDescent="0.25">
      <c r="A7" s="2" t="s">
        <v>30</v>
      </c>
      <c r="B7" s="19"/>
      <c r="C7" s="19">
        <v>17.344999999999999</v>
      </c>
      <c r="D7" s="19">
        <v>14.824999999999999</v>
      </c>
      <c r="E7" s="19">
        <v>14.175000000000001</v>
      </c>
      <c r="G7" s="3">
        <v>300</v>
      </c>
      <c r="H7" s="8">
        <f>H4*1000*(G7*1000)^H3</f>
        <v>3.473953564282295</v>
      </c>
    </row>
    <row r="8" spans="1:18" x14ac:dyDescent="0.25">
      <c r="A8" s="2" t="s">
        <v>4</v>
      </c>
      <c r="B8" s="5">
        <v>214</v>
      </c>
      <c r="C8" s="5">
        <v>214</v>
      </c>
      <c r="D8" s="5">
        <v>214</v>
      </c>
      <c r="E8" s="5">
        <v>214</v>
      </c>
      <c r="G8" s="13" t="s">
        <v>28</v>
      </c>
      <c r="H8" s="13" t="s">
        <v>29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2" t="s">
        <v>5</v>
      </c>
      <c r="B9" s="7" t="e">
        <f>B8/B7</f>
        <v>#DIV/0!</v>
      </c>
      <c r="C9" s="7">
        <f t="shared" ref="C9:E9" si="0">C8/C7</f>
        <v>12.337849524358605</v>
      </c>
      <c r="D9" s="7">
        <f t="shared" si="0"/>
        <v>14.435075885328837</v>
      </c>
      <c r="E9" s="7">
        <f t="shared" si="0"/>
        <v>15.09700176366843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6" t="s">
        <v>8</v>
      </c>
      <c r="B10" s="12">
        <v>6.1159652797815697E-2</v>
      </c>
      <c r="C10" s="12">
        <v>1.7444216586076799</v>
      </c>
      <c r="D10" s="12">
        <v>5.7888187006549003</v>
      </c>
      <c r="E10" s="12">
        <v>6.1052876634539004</v>
      </c>
      <c r="G10" s="13" t="s">
        <v>21</v>
      </c>
      <c r="H10" s="13" t="s">
        <v>22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A11" s="6" t="s">
        <v>7</v>
      </c>
      <c r="B11" s="12">
        <f>B6</f>
        <v>90.85</v>
      </c>
      <c r="C11" s="12">
        <f>C6</f>
        <v>90.84</v>
      </c>
      <c r="D11" s="12">
        <v>116.22602442541201</v>
      </c>
      <c r="E11" s="12">
        <v>176.48577555896199</v>
      </c>
      <c r="G11" s="13"/>
      <c r="H11" s="13" t="s">
        <v>23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6" t="s">
        <v>9</v>
      </c>
      <c r="B12" s="8">
        <v>1.3082049733452801</v>
      </c>
      <c r="C12" s="8">
        <v>14.9018539192153</v>
      </c>
      <c r="D12" s="8">
        <v>85.819237237208995</v>
      </c>
      <c r="E12" s="8">
        <v>138.45390048836799</v>
      </c>
      <c r="G12" s="13"/>
      <c r="H12" s="13" t="s">
        <v>24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6" t="s">
        <v>10</v>
      </c>
      <c r="B13" s="8">
        <v>0.623466141465434</v>
      </c>
      <c r="C13" s="8">
        <v>7.1008393780452801</v>
      </c>
      <c r="D13" s="8">
        <v>85.819237237208995</v>
      </c>
      <c r="E13" s="8">
        <v>65.974278550545307</v>
      </c>
      <c r="G13" s="13"/>
      <c r="H13" s="13" t="s">
        <v>25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A14" s="6" t="s">
        <v>14</v>
      </c>
      <c r="B14" s="8">
        <v>1.06573200269494</v>
      </c>
      <c r="C14" s="8">
        <v>1.0657894291572501</v>
      </c>
      <c r="D14" s="8">
        <v>1.06410348427126</v>
      </c>
      <c r="E14" s="8">
        <v>1.06131740084376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6" t="s">
        <v>15</v>
      </c>
      <c r="B15" s="8">
        <v>213.52045598505299</v>
      </c>
      <c r="C15" s="8">
        <v>213.553699276716</v>
      </c>
      <c r="D15" s="8">
        <v>212.500676031018</v>
      </c>
      <c r="E15" s="8">
        <v>210.708115942359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25">
      <c r="A16" s="6" t="s">
        <v>11</v>
      </c>
      <c r="B16" s="8">
        <v>1482.7423989420499</v>
      </c>
      <c r="C16" s="8">
        <v>1479.3168400651</v>
      </c>
      <c r="D16" s="8">
        <v>1451.9969676123701</v>
      </c>
      <c r="E16" s="8">
        <v>1480.82677551286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25">
      <c r="A17" s="9" t="s">
        <v>13</v>
      </c>
      <c r="B17" s="8">
        <f>SQRT(B14*B15*B16)</f>
        <v>580.86686192880484</v>
      </c>
      <c r="C17" s="8">
        <f>SQRT(C14*C15*C16)</f>
        <v>580.25628641678145</v>
      </c>
      <c r="D17" s="8">
        <f>SQRT(D14*D15*D16)</f>
        <v>573.00042661503994</v>
      </c>
      <c r="E17" s="8">
        <f>SQRT(E14*E15*E16)</f>
        <v>575.46034740493394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5">
      <c r="A18" s="6" t="s">
        <v>12</v>
      </c>
      <c r="B18" s="8">
        <v>12.2294753042826</v>
      </c>
      <c r="C18" s="8">
        <v>141.387815430377</v>
      </c>
      <c r="D18" s="8">
        <v>573.00042661504006</v>
      </c>
      <c r="E18" s="8">
        <v>575.46034740493201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2" t="s">
        <v>18</v>
      </c>
      <c r="B19" s="10">
        <v>46.18</v>
      </c>
      <c r="C19" s="10">
        <v>46.11</v>
      </c>
      <c r="D19" s="10">
        <v>50.62</v>
      </c>
      <c r="E19" s="3">
        <v>48.77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2" t="s">
        <v>17</v>
      </c>
      <c r="B20" s="7" t="e">
        <f>B19/B7</f>
        <v>#DIV/0!</v>
      </c>
      <c r="C20" s="7">
        <f t="shared" ref="C20:E20" si="1">C19/C7</f>
        <v>2.6584029979821278</v>
      </c>
      <c r="D20" s="7">
        <f t="shared" si="1"/>
        <v>3.414502529510961</v>
      </c>
      <c r="E20" s="7">
        <f t="shared" si="1"/>
        <v>3.4405643738977072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7" t="s">
        <v>27</v>
      </c>
      <c r="B21" s="14">
        <f>B12/(B8*10^(-3))</f>
        <v>6.113107352080748</v>
      </c>
      <c r="C21" s="14">
        <f t="shared" ref="C21:E21" si="2">C12/(C8*10^(-3))</f>
        <v>69.634831398202337</v>
      </c>
      <c r="D21" s="3">
        <f t="shared" si="2"/>
        <v>401.02447307107008</v>
      </c>
      <c r="E21" s="15">
        <f t="shared" si="2"/>
        <v>646.98084340358878</v>
      </c>
    </row>
    <row r="22" spans="1:18" x14ac:dyDescent="0.25">
      <c r="A22" s="1"/>
    </row>
    <row r="23" spans="1:18" x14ac:dyDescent="0.25">
      <c r="A23" s="1"/>
    </row>
    <row r="24" spans="1:18" x14ac:dyDescent="0.25">
      <c r="A24" s="1"/>
    </row>
    <row r="25" spans="1:18" x14ac:dyDescent="0.25">
      <c r="A25" s="1"/>
    </row>
    <row r="26" spans="1:18" x14ac:dyDescent="0.25">
      <c r="A26" s="1"/>
    </row>
    <row r="27" spans="1:18" x14ac:dyDescent="0.25">
      <c r="A27" s="1"/>
    </row>
    <row r="28" spans="1:18" x14ac:dyDescent="0.25">
      <c r="A28" s="1"/>
    </row>
    <row r="29" spans="1:18" x14ac:dyDescent="0.25">
      <c r="A29" s="1"/>
    </row>
    <row r="30" spans="1:18" x14ac:dyDescent="0.25">
      <c r="A30" s="1"/>
    </row>
    <row r="31" spans="1:18" x14ac:dyDescent="0.25">
      <c r="A31" s="1"/>
    </row>
    <row r="32" spans="1:1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</sheetData>
  <mergeCells count="1">
    <mergeCell ref="G2:H2"/>
  </mergeCells>
  <pageMargins left="0.511811024" right="0.511811024" top="0.78740157499999996" bottom="0.78740157499999996" header="0.31496062000000002" footer="0.31496062000000002"/>
  <pageSetup orientation="portrait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tq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Moro</dc:creator>
  <cp:lastModifiedBy>Lucas Schloss</cp:lastModifiedBy>
  <dcterms:created xsi:type="dcterms:W3CDTF">2014-07-28T12:51:15Z</dcterms:created>
  <dcterms:modified xsi:type="dcterms:W3CDTF">2014-10-08T14:07:16Z</dcterms:modified>
</cp:coreProperties>
</file>