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<sst xmlns="http://schemas.openxmlformats.org/spreadsheetml/2006/main" count="22" uniqueCount="22">
  <si>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TRECHO</t>
  </si>
  <si>
    <t>12. Re</t>
  </si>
  <si>
    <t>1. VAZÃO (m3/h)</t>
  </si>
  <si>
    <t>2. VELOCIDADE (m/s)</t>
  </si>
  <si>
    <t>5. VELOCIDADE REAL (m/s)</t>
  </si>
  <si>
    <t>6. COMPRIMENTO TRECHO RETO (m)</t>
  </si>
  <si>
    <t>7. COMPRIMENTO ACESSÓRIOS (m)</t>
  </si>
  <si>
    <t>8. COMPRIMENTO TOTAL TRECHO (m)</t>
  </si>
  <si>
    <t>9. FATOR (a)</t>
  </si>
  <si>
    <t>10. FATOR (b)</t>
  </si>
  <si>
    <t>11. FATOR ( c )</t>
  </si>
  <si>
    <t>13. Coeficiente de atrito (f)</t>
  </si>
  <si>
    <t>14. PERDA DE CARGA UNITÁRIA (Pa/m)</t>
  </si>
  <si>
    <t>15. PERDA DE CARGA CONTÍNUA (Pa)</t>
  </si>
  <si>
    <t>3. DIÂMETRO EQUIVALENTE DO DUTO (m)</t>
  </si>
  <si>
    <t>3. ÁREA DO DUTO</t>
  </si>
  <si>
    <t xml:space="preserve">5. ÁREA REAL (m2) </t>
  </si>
  <si>
    <t>4. ALTURA DO DUTO RETANGULAR (mm)</t>
  </si>
  <si>
    <t>5. LARGURA DO DUTO RETANGULAR (mm)</t>
  </si>
  <si>
    <t>17. PERDA DE CARGA NA GRELHA (Pa)</t>
  </si>
  <si>
    <t>CÁLCULO DAS DIMENSÕES DOS DUTOS E PERDA DE CARGA</t>
  </si>
  <si>
    <t>18. PERDA DE CARGA TOTAL (Pa)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</si>
</sst>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"/>
    <numFmt numFmtId="171" formatCode="0.0000"/>
    <numFmt numFmtId="172" formatCode="0.000"/>
    <numFmt numFmtId="173" formatCode="0.0"/>
    <numFmt numFmtId="174" formatCode="0.0000000"/>
    <numFmt numFmtId="175" formatCode="0.000000"/>
  </numFmts>
  <fonts count="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7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7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172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17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70" fontId="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73" fontId="2" fillId="0" borderId="1" xfId="0" applyNumberFormat="1" applyFont="1" applyBorder="1" applyAlignment="1">
      <alignment/>
    </xf>
    <xf numFmtId="2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48.28125" style="0" customWidth="1"/>
    <col min="2" max="5" width="9.7109375" style="0" customWidth="1"/>
    <col min="6" max="13" width="7.00390625" style="0" customWidth="1"/>
  </cols>
  <sheetData>
    <row r="1" spans="1:13" ht="15">
      <c r="A1" s="32" t="s">
        <v>20</v>
      </c>
      <c r="B1" s="32"/>
      <c r="C1" s="32"/>
      <c r="D1" s="32"/>
      <c r="E1" s="32"/>
      <c r="F1" s="18"/>
      <c r="G1" s="18"/>
      <c r="H1" s="18"/>
      <c r="I1" s="18"/>
      <c r="J1" s="10"/>
      <c r="K1" s="9"/>
      <c r="L1" s="9"/>
      <c r="M1" s="9"/>
    </row>
    <row r="2" spans="1:13" ht="15">
      <c r="A2" s="25" t="s">
        <v>0</v>
      </c>
      <c r="B2" s="9">
        <v>1</v>
      </c>
      <c r="C2" s="9">
        <v>2</v>
      </c>
      <c r="D2" s="9">
        <v>3</v>
      </c>
      <c r="E2" s="9">
        <v>4</v>
      </c>
      <c r="F2" s="19"/>
      <c r="G2" s="19"/>
      <c r="H2" s="19"/>
      <c r="I2" s="19"/>
      <c r="J2" s="11"/>
      <c r="K2" s="1"/>
      <c r="L2" s="2"/>
      <c r="M2" s="2"/>
    </row>
    <row r="3" spans="1:13" ht="15">
      <c r="A3" s="25" t="s">
        <v>2</v>
      </c>
      <c r="B3" s="25">
        <v>9000</v>
      </c>
      <c r="C3" s="25">
        <v>6000</v>
      </c>
      <c r="D3" s="25">
        <v>3000</v>
      </c>
      <c r="E3" s="25">
        <v>9000</v>
      </c>
      <c r="F3" s="20"/>
      <c r="G3" s="20"/>
      <c r="H3" s="20"/>
      <c r="I3" s="20"/>
      <c r="J3" s="12"/>
      <c r="K3" s="1"/>
      <c r="L3" s="1"/>
      <c r="M3" s="1"/>
    </row>
    <row r="4" spans="1:13" ht="15">
      <c r="A4" s="25" t="s">
        <v>3</v>
      </c>
      <c r="B4" s="25">
        <v>9</v>
      </c>
      <c r="C4" s="25">
        <v>8</v>
      </c>
      <c r="D4" s="25">
        <v>7</v>
      </c>
      <c r="E4" s="25">
        <v>9</v>
      </c>
      <c r="F4" s="20"/>
      <c r="G4" s="20"/>
      <c r="H4" s="20"/>
      <c r="I4" s="20"/>
      <c r="J4" s="12"/>
      <c r="K4" s="1"/>
      <c r="L4" s="1"/>
      <c r="M4" s="3"/>
    </row>
    <row r="5" spans="1:13" ht="15">
      <c r="A5" s="25" t="s">
        <v>15</v>
      </c>
      <c r="B5" s="26">
        <f>B3/(3600*B4)</f>
        <v>0.2777777777777778</v>
      </c>
      <c r="C5" s="26">
        <f>C3/(3600*C4)</f>
        <v>0.20833333333333334</v>
      </c>
      <c r="D5" s="26">
        <f>D3/(3600*D4)</f>
        <v>0.11904761904761904</v>
      </c>
      <c r="E5" s="26">
        <f>E3/(3600*E4)</f>
        <v>0.2777777777777778</v>
      </c>
      <c r="F5" s="20"/>
      <c r="G5" s="20"/>
      <c r="H5" s="20"/>
      <c r="I5" s="20"/>
      <c r="J5" s="12"/>
      <c r="K5" s="1"/>
      <c r="L5" s="1"/>
      <c r="M5" s="3"/>
    </row>
    <row r="6" spans="1:13" ht="15">
      <c r="A6" s="25" t="s">
        <v>17</v>
      </c>
      <c r="B6" s="31">
        <v>300</v>
      </c>
      <c r="C6" s="31">
        <v>300</v>
      </c>
      <c r="D6" s="31">
        <v>300</v>
      </c>
      <c r="E6" s="31">
        <v>300</v>
      </c>
      <c r="F6" s="20"/>
      <c r="G6" s="20"/>
      <c r="H6" s="20"/>
      <c r="I6" s="20"/>
      <c r="J6" s="12"/>
      <c r="K6" s="1"/>
      <c r="L6" s="1"/>
      <c r="M6" s="3"/>
    </row>
    <row r="7" spans="1:13" ht="15">
      <c r="A7" s="25" t="s">
        <v>18</v>
      </c>
      <c r="B7" s="31">
        <v>900</v>
      </c>
      <c r="C7" s="31">
        <v>650</v>
      </c>
      <c r="D7" s="31">
        <v>350</v>
      </c>
      <c r="E7" s="31">
        <v>900</v>
      </c>
      <c r="F7" s="20"/>
      <c r="G7" s="20"/>
      <c r="H7" s="20"/>
      <c r="I7" s="20"/>
      <c r="J7" s="12"/>
      <c r="K7" s="1"/>
      <c r="L7" s="1"/>
      <c r="M7" s="3"/>
    </row>
    <row r="8" spans="1:13" ht="15">
      <c r="A8" s="25" t="s">
        <v>16</v>
      </c>
      <c r="B8" s="26">
        <v>0.27</v>
      </c>
      <c r="C8" s="26">
        <v>0.195</v>
      </c>
      <c r="D8" s="26">
        <v>0.105</v>
      </c>
      <c r="E8" s="26">
        <v>0.27</v>
      </c>
      <c r="F8" s="20"/>
      <c r="G8" s="20"/>
      <c r="H8" s="20"/>
      <c r="I8" s="20"/>
      <c r="J8" s="12"/>
      <c r="K8" s="1"/>
      <c r="L8" s="1"/>
      <c r="M8" s="3"/>
    </row>
    <row r="9" spans="1:13" ht="15">
      <c r="A9" s="25" t="s">
        <v>14</v>
      </c>
      <c r="B9" s="26">
        <f>1.3*(((B6*B7/1000000)^0.625)/((B6/1000+B7/1000)^0.25))</f>
        <v>0.5479619385095201</v>
      </c>
      <c r="C9" s="26">
        <f>1.3*(((C6*C7/1000000)^0.625)/((C6/1000+C7/1000)^0.25))</f>
        <v>0.4740062663640549</v>
      </c>
      <c r="D9" s="26">
        <f>1.3*(((D6*D7/1000000)^0.625)/((D6/1000+D7/1000)^0.25))</f>
        <v>0.3539633730984955</v>
      </c>
      <c r="E9" s="26">
        <f>1.3*(((E6*E7/1000000)^0.625)/((E6/1000+E7/1000)^0.25))</f>
        <v>0.5479619385095201</v>
      </c>
      <c r="F9" s="21"/>
      <c r="G9" s="21"/>
      <c r="H9" s="21"/>
      <c r="I9" s="21"/>
      <c r="J9" s="13"/>
      <c r="K9" s="1"/>
      <c r="L9" s="4"/>
      <c r="M9" s="4"/>
    </row>
    <row r="10" spans="1:13" ht="15">
      <c r="A10" s="25" t="s">
        <v>4</v>
      </c>
      <c r="B10" s="28">
        <f>(B3/3600)/B8</f>
        <v>9.25925925925926</v>
      </c>
      <c r="C10" s="28">
        <f>(C3/3600)/C8</f>
        <v>8.547008547008547</v>
      </c>
      <c r="D10" s="28">
        <f>(D3/3600)/D8</f>
        <v>7.936507936507937</v>
      </c>
      <c r="E10" s="28">
        <f>(E3/3600)/E8</f>
        <v>9.25925925925926</v>
      </c>
      <c r="F10" s="22"/>
      <c r="G10" s="22"/>
      <c r="H10" s="22"/>
      <c r="I10" s="22"/>
      <c r="J10" s="14"/>
      <c r="K10" s="1"/>
      <c r="L10" s="5"/>
      <c r="M10" s="5"/>
    </row>
    <row r="11" spans="1:13" ht="15">
      <c r="A11" s="25" t="s">
        <v>5</v>
      </c>
      <c r="B11" s="29">
        <v>8</v>
      </c>
      <c r="C11" s="29">
        <v>8</v>
      </c>
      <c r="D11" s="29">
        <v>8</v>
      </c>
      <c r="E11" s="29">
        <v>4</v>
      </c>
      <c r="F11" s="22"/>
      <c r="G11" s="22"/>
      <c r="H11" s="22"/>
      <c r="I11" s="22"/>
      <c r="J11" s="14"/>
      <c r="K11" s="1"/>
      <c r="L11" s="5"/>
      <c r="M11" s="5"/>
    </row>
    <row r="12" spans="1:13" ht="15">
      <c r="A12" s="25" t="s">
        <v>6</v>
      </c>
      <c r="B12" s="29">
        <v>0</v>
      </c>
      <c r="C12" s="29">
        <v>0</v>
      </c>
      <c r="D12" s="29">
        <v>0</v>
      </c>
      <c r="E12" s="29">
        <v>11</v>
      </c>
      <c r="F12" s="22"/>
      <c r="G12" s="22"/>
      <c r="H12" s="22"/>
      <c r="I12" s="22"/>
      <c r="J12" s="14"/>
      <c r="K12" s="1"/>
      <c r="L12" s="5"/>
      <c r="M12" s="5"/>
    </row>
    <row r="13" spans="1:13" ht="15">
      <c r="A13" s="25" t="s">
        <v>7</v>
      </c>
      <c r="B13" s="29">
        <f>B11+B12</f>
        <v>8</v>
      </c>
      <c r="C13" s="29">
        <f>C11+C12</f>
        <v>8</v>
      </c>
      <c r="D13" s="29">
        <f>D11+D12</f>
        <v>8</v>
      </c>
      <c r="E13" s="29">
        <f>E11+E12</f>
        <v>15</v>
      </c>
      <c r="F13" s="20"/>
      <c r="G13" s="20"/>
      <c r="H13" s="20"/>
      <c r="I13" s="22"/>
      <c r="J13" s="14"/>
      <c r="K13" s="1"/>
      <c r="L13" s="5"/>
      <c r="M13" s="5"/>
    </row>
    <row r="14" spans="1:13" ht="15">
      <c r="A14" s="25" t="s">
        <v>8</v>
      </c>
      <c r="B14" s="28">
        <f>0.53*(0.00015/B9)+0.094*(0.00015/B9)^0.225</f>
        <v>0.014988351736810849</v>
      </c>
      <c r="C14" s="28">
        <f>0.53*(0.00015/C9)+0.094*(0.00015/C9)^0.225</f>
        <v>0.015503184974499238</v>
      </c>
      <c r="D14" s="28">
        <f>0.53*(0.00015/D9)+0.094*(0.00015/D9)^0.225</f>
        <v>0.01660153972972995</v>
      </c>
      <c r="E14" s="28">
        <f>0.53*(0.00015/E9)+0.094*(0.00015/E9)^0.225</f>
        <v>0.014988351736810849</v>
      </c>
      <c r="F14" s="23"/>
      <c r="G14" s="23"/>
      <c r="H14" s="23"/>
      <c r="I14" s="23"/>
      <c r="J14" s="15"/>
      <c r="K14" s="1"/>
      <c r="L14" s="6"/>
      <c r="M14" s="6"/>
    </row>
    <row r="15" spans="1:13" ht="15">
      <c r="A15" s="25" t="s">
        <v>9</v>
      </c>
      <c r="B15" s="28">
        <f>88*(0.00015/B9)^0.44</f>
        <v>2.381840376381682</v>
      </c>
      <c r="C15" s="28">
        <f>88*(0.00015/C9)^0.44</f>
        <v>2.5387376841234355</v>
      </c>
      <c r="D15" s="28">
        <f>88*(0.00015/D9)^0.44</f>
        <v>2.886829689306394</v>
      </c>
      <c r="E15" s="28">
        <f>88*(0.00015/E9)^0.44</f>
        <v>2.381840376381682</v>
      </c>
      <c r="F15" s="23"/>
      <c r="G15" s="23"/>
      <c r="H15" s="23"/>
      <c r="I15" s="23"/>
      <c r="J15" s="15"/>
      <c r="K15" s="1"/>
      <c r="L15" s="6"/>
      <c r="M15" s="6"/>
    </row>
    <row r="16" spans="1:13" ht="15">
      <c r="A16" s="25" t="s">
        <v>10</v>
      </c>
      <c r="B16" s="28">
        <f>1.62*(0.00015/B9)^0.134</f>
        <v>0.5396580882589129</v>
      </c>
      <c r="C16" s="28">
        <f>1.62*(0.00015/C9)^0.134</f>
        <v>0.5502450902764924</v>
      </c>
      <c r="D16" s="28">
        <f>1.62*(0.00015/D9)^0.134</f>
        <v>0.5722039186755806</v>
      </c>
      <c r="E16" s="28">
        <f>1.62*(0.00015/E9)^0.134</f>
        <v>0.5396580882589129</v>
      </c>
      <c r="F16" s="23"/>
      <c r="G16" s="23"/>
      <c r="H16" s="23"/>
      <c r="I16" s="23"/>
      <c r="J16" s="15"/>
      <c r="K16" s="1"/>
      <c r="L16" s="6"/>
      <c r="M16" s="6"/>
    </row>
    <row r="17" spans="1:13" ht="15">
      <c r="A17" s="25" t="s">
        <v>1</v>
      </c>
      <c r="B17" s="27">
        <f>(B10*B9)/0.0000151</f>
        <v>336008.0564811873</v>
      </c>
      <c r="C17" s="27">
        <f>(C10*C9)/0.0000151</f>
        <v>268300.3715198137</v>
      </c>
      <c r="D17" s="27">
        <f>(D10*D9)/0.0000151</f>
        <v>186041.92846551852</v>
      </c>
      <c r="E17" s="27">
        <f>(E10*E9)/0.0000151</f>
        <v>336008.0564811873</v>
      </c>
      <c r="F17" s="20"/>
      <c r="G17" s="20"/>
      <c r="H17" s="20"/>
      <c r="I17" s="20"/>
      <c r="J17" s="16"/>
      <c r="K17" s="1"/>
      <c r="L17" s="7"/>
      <c r="M17" s="7"/>
    </row>
    <row r="18" spans="1:13" ht="15">
      <c r="A18" s="25" t="s">
        <v>11</v>
      </c>
      <c r="B18" s="28">
        <f>B14+B15*B17^-B16</f>
        <v>0.01746904658060043</v>
      </c>
      <c r="C18" s="28">
        <f>C14+C15*C17^-C16</f>
        <v>0.01811863018437035</v>
      </c>
      <c r="D18" s="28">
        <f>D14+D15*D17^-D16</f>
        <v>0.01938848984238935</v>
      </c>
      <c r="E18" s="28">
        <f>E14+E15*E17^-E16</f>
        <v>0.01746904658060043</v>
      </c>
      <c r="F18" s="24"/>
      <c r="G18" s="24"/>
      <c r="H18" s="24"/>
      <c r="I18" s="24"/>
      <c r="J18" s="17"/>
      <c r="K18" s="1"/>
      <c r="L18" s="8"/>
      <c r="M18" s="8"/>
    </row>
    <row r="19" spans="1:13" ht="15">
      <c r="A19" s="25" t="s">
        <v>12</v>
      </c>
      <c r="B19" s="28">
        <f>(B18*B10^2*1.2)/(B9*2)</f>
        <v>1.639919571196495</v>
      </c>
      <c r="C19" s="28">
        <f>(C18*C10^2*1.2)/(C9*2)</f>
        <v>1.6754088477242581</v>
      </c>
      <c r="D19" s="28">
        <f>(D18*D10^2*1.2)/(D9*2)</f>
        <v>2.0701214172586706</v>
      </c>
      <c r="E19" s="28">
        <f>(E18*E10^2*1.2)/(E9*2)</f>
        <v>1.639919571196495</v>
      </c>
      <c r="F19" s="20"/>
      <c r="G19" s="20"/>
      <c r="H19" s="20"/>
      <c r="I19" s="20"/>
      <c r="J19" s="12"/>
      <c r="K19" s="1"/>
      <c r="L19" s="1"/>
      <c r="M19" s="1"/>
    </row>
    <row r="20" spans="1:13" ht="15">
      <c r="A20" s="25" t="s">
        <v>13</v>
      </c>
      <c r="B20" s="28">
        <f>B13*B19</f>
        <v>13.11935656957196</v>
      </c>
      <c r="C20" s="28">
        <f>C13*C19</f>
        <v>13.403270781794065</v>
      </c>
      <c r="D20" s="28">
        <f>D13*D19</f>
        <v>16.560971338069365</v>
      </c>
      <c r="E20" s="28">
        <f>E13*E19</f>
        <v>24.598793567947425</v>
      </c>
      <c r="F20" s="20"/>
      <c r="G20" s="20"/>
      <c r="H20" s="20"/>
      <c r="I20" s="20"/>
      <c r="J20" s="12"/>
      <c r="K20" s="1"/>
      <c r="L20" s="1"/>
      <c r="M20" s="1"/>
    </row>
    <row r="21" spans="1:13" ht="15">
      <c r="A21" s="25" t="s">
        <v>19</v>
      </c>
      <c r="B21" s="28">
        <v>15</v>
      </c>
      <c r="C21" s="28"/>
      <c r="D21" s="28"/>
      <c r="E21" s="28"/>
      <c r="F21" s="20"/>
      <c r="G21" s="20"/>
      <c r="H21" s="20"/>
      <c r="I21" s="20"/>
      <c r="J21" s="12"/>
      <c r="K21" s="1"/>
      <c r="L21" s="1"/>
      <c r="M21" s="1"/>
    </row>
    <row r="22" spans="1:13" ht="15">
      <c r="A22" s="25" t="s">
        <v>21</v>
      </c>
      <c r="B22" s="28"/>
      <c r="C22" s="28"/>
      <c r="D22" s="28"/>
      <c r="E22" s="30">
        <f>SUM(E20:E21)+SUM(D20:D21)+SUM(C20:C21)+SUM(B20:B21)</f>
        <v>82.68239225738282</v>
      </c>
      <c r="F22" s="20"/>
      <c r="G22" s="20"/>
      <c r="H22" s="20"/>
      <c r="I22" s="20"/>
      <c r="J22" s="12"/>
      <c r="K22" s="1"/>
      <c r="L22" s="1"/>
      <c r="M22" s="1"/>
    </row>
  </sheetData>
  <mergeCells count="1">
    <mergeCell ref="A1:E1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rudmar</cp:lastModifiedBy>
  <cp:lastPrinted>2008-03-13T19:42:18Z</cp:lastPrinted>
  <dcterms:created xsi:type="dcterms:W3CDTF">2000-07-31T00:54:25Z</dcterms:created>
  <dcterms:modified xsi:type="dcterms:W3CDTF">2009-05-25T13:08:01Z</dcterms:modified>
  <cp:category/>
  <cp:version/>
  <cp:contentType/>
  <cp:contentStatus/>
</cp:coreProperties>
</file>